
<file path=[Content_Types].xml><?xml version="1.0" encoding="utf-8"?>
<Types xmlns="http://schemas.openxmlformats.org/package/2006/content-types">
  <Default Extension="rels" ContentType="application/vnd.openxmlformats-package.relationships+xml"/>
  <Default Extension="xml" ContentType="application/xml"/>
  <Default Extension="bin" ContentType="application/vnd.openxmlformats-officedocument.spreadsheetml.printerSettings"/>
  <Default Extension="png" ContentType="image/png"/>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Types>
</file>

<file path=_rels/.rels>&#65279;<?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s>
</file>

<file path=xl/workbook.xml><?xml version="1.0" encoding="utf-8"?>
<workbook xmlns:r="http://schemas.openxmlformats.org/officeDocument/2006/relationships" xmlns:x15="http://schemas.microsoft.com/office/spreadsheetml/2010/11/main" xmlns="http://schemas.openxmlformats.org/spreadsheetml/2006/main">
  <mc:AlternateContent xmlns:mc="http://schemas.openxmlformats.org/markup-compatibility/2006">
    <mc:Choice Requires="x15">
      <x15ac:absPath xmlns:x15ac="http://schemas.microsoft.com/office/spreadsheetml/2010/11/ac" url="H:\ZALOHA_2025\25061_Sokol_Turnov_rekonstrukce_kotelny\ROZPOCET\"/>
    </mc:Choice>
  </mc:AlternateContent>
  <bookViews>
    <workbookView xWindow="0" yWindow="0" windowWidth="0" windowHeight="0"/>
  </bookViews>
  <sheets>
    <sheet name="Rekapitulace stavby" sheetId="1" r:id="rId1"/>
    <sheet name="25061-D.1.1 - D.1.1 - Sta..." sheetId="2" r:id="rId2"/>
    <sheet name="25061-D.1.2.2 - D.1.2.2 -..." sheetId="3" r:id="rId3"/>
    <sheet name="25061-D.1.2.3 - D.1.2.3 -..." sheetId="4" r:id="rId4"/>
    <sheet name="25061-D.1.2.4.a - D.1.2.4..." sheetId="5" r:id="rId5"/>
    <sheet name="25061-EL - 25061-EL - Ele..." sheetId="6" r:id="rId6"/>
    <sheet name="Pokyny pro vyplnění" sheetId="7" r:id="rId7"/>
  </sheets>
  <definedNames>
    <definedName name="_xlnm.Print_Area" localSheetId="0">'Rekapitulace stavby'!$D$4:$AO$36,'Rekapitulace stavby'!$C$42:$AQ$60</definedName>
    <definedName name="_xlnm.Print_Titles" localSheetId="0">'Rekapitulace stavby'!$52:$52</definedName>
    <definedName name="_xlnm._FilterDatabase" localSheetId="1" hidden="1">'25061-D.1.1 - D.1.1 - Sta...'!$C$90:$K$173</definedName>
    <definedName name="_xlnm.Print_Area" localSheetId="1">'25061-D.1.1 - D.1.1 - Sta...'!$C$4:$J$39,'25061-D.1.1 - D.1.1 - Sta...'!$C$45:$J$72,'25061-D.1.1 - D.1.1 - Sta...'!$C$78:$J$173</definedName>
    <definedName name="_xlnm.Print_Titles" localSheetId="1">'25061-D.1.1 - D.1.1 - Sta...'!$90:$90</definedName>
    <definedName name="_xlnm._FilterDatabase" localSheetId="2" hidden="1">'25061-D.1.2.2 - D.1.2.2 -...'!$C$85:$K$170</definedName>
    <definedName name="_xlnm.Print_Area" localSheetId="2">'25061-D.1.2.2 - D.1.2.2 -...'!$C$4:$J$39,'25061-D.1.2.2 - D.1.2.2 -...'!$C$45:$J$67,'25061-D.1.2.2 - D.1.2.2 -...'!$C$73:$J$170</definedName>
    <definedName name="_xlnm.Print_Titles" localSheetId="2">'25061-D.1.2.2 - D.1.2.2 -...'!$85:$85</definedName>
    <definedName name="_xlnm._FilterDatabase" localSheetId="3" hidden="1">'25061-D.1.2.3 - D.1.2.3 -...'!$C$88:$K$215</definedName>
    <definedName name="_xlnm.Print_Area" localSheetId="3">'25061-D.1.2.3 - D.1.2.3 -...'!$C$4:$J$39,'25061-D.1.2.3 - D.1.2.3 -...'!$C$45:$J$70,'25061-D.1.2.3 - D.1.2.3 -...'!$C$76:$J$215</definedName>
    <definedName name="_xlnm.Print_Titles" localSheetId="3">'25061-D.1.2.3 - D.1.2.3 -...'!$88:$88</definedName>
    <definedName name="_xlnm._FilterDatabase" localSheetId="4" hidden="1">'25061-D.1.2.4.a - D.1.2.4...'!$C$91:$K$427</definedName>
    <definedName name="_xlnm.Print_Area" localSheetId="4">'25061-D.1.2.4.a - D.1.2.4...'!$C$4:$J$39,'25061-D.1.2.4.a - D.1.2.4...'!$C$45:$J$73,'25061-D.1.2.4.a - D.1.2.4...'!$C$79:$J$427</definedName>
    <definedName name="_xlnm.Print_Titles" localSheetId="4">'25061-D.1.2.4.a - D.1.2.4...'!$91:$91</definedName>
    <definedName name="_xlnm._FilterDatabase" localSheetId="5" hidden="1">'25061-EL - 25061-EL - Ele...'!$C$80:$K$85</definedName>
    <definedName name="_xlnm.Print_Area" localSheetId="5">'25061-EL - 25061-EL - Ele...'!$C$4:$J$39,'25061-EL - 25061-EL - Ele...'!$C$45:$J$62,'25061-EL - 25061-EL - Ele...'!$C$68:$J$85</definedName>
    <definedName name="_xlnm.Print_Titles" localSheetId="5">'25061-EL - 25061-EL - Ele...'!$80:$80</definedName>
    <definedName name="_xlnm.Print_Area" localSheetId="6">'Pokyny pro vyplnění'!$B$2:$K$71,'Pokyny pro vyplnění'!$B$74:$K$118,'Pokyny pro vyplnění'!$B$121:$K$161,'Pokyny pro vyplnění'!$B$164:$K$219</definedName>
  </definedNames>
  <calcPr/>
</workbook>
</file>

<file path=xl/calcChain.xml><?xml version="1.0" encoding="utf-8"?>
<calcChain xmlns="http://schemas.openxmlformats.org/spreadsheetml/2006/main">
  <c i="6" l="1" r="J37"/>
  <c r="J36"/>
  <c i="1" r="AY59"/>
  <c i="6" r="J35"/>
  <c i="1" r="AX59"/>
  <c i="6" r="BI84"/>
  <c r="BH84"/>
  <c r="BG84"/>
  <c r="BF84"/>
  <c r="T84"/>
  <c r="T83"/>
  <c r="T82"/>
  <c r="T81"/>
  <c r="R84"/>
  <c r="R83"/>
  <c r="R82"/>
  <c r="R81"/>
  <c r="P84"/>
  <c r="P83"/>
  <c r="P82"/>
  <c r="P81"/>
  <c i="1" r="AU59"/>
  <c i="6" r="J77"/>
  <c r="F77"/>
  <c r="F75"/>
  <c r="E73"/>
  <c r="J54"/>
  <c r="F54"/>
  <c r="F52"/>
  <c r="E50"/>
  <c r="J24"/>
  <c r="E24"/>
  <c r="J78"/>
  <c r="J23"/>
  <c r="J18"/>
  <c r="E18"/>
  <c r="F78"/>
  <c r="J17"/>
  <c r="J12"/>
  <c r="J75"/>
  <c r="E7"/>
  <c r="E71"/>
  <c i="5" r="J37"/>
  <c r="J36"/>
  <c i="1" r="AY58"/>
  <c i="5" r="J35"/>
  <c i="1" r="AX58"/>
  <c i="5" r="BI425"/>
  <c r="BH425"/>
  <c r="BG425"/>
  <c r="BF425"/>
  <c r="T425"/>
  <c r="R425"/>
  <c r="P425"/>
  <c r="BI423"/>
  <c r="BH423"/>
  <c r="BG423"/>
  <c r="BF423"/>
  <c r="T423"/>
  <c r="R423"/>
  <c r="P423"/>
  <c r="BI421"/>
  <c r="BH421"/>
  <c r="BG421"/>
  <c r="BF421"/>
  <c r="T421"/>
  <c r="R421"/>
  <c r="P421"/>
  <c r="BI419"/>
  <c r="BH419"/>
  <c r="BG419"/>
  <c r="BF419"/>
  <c r="T419"/>
  <c r="R419"/>
  <c r="P419"/>
  <c r="BI414"/>
  <c r="BH414"/>
  <c r="BG414"/>
  <c r="BF414"/>
  <c r="T414"/>
  <c r="R414"/>
  <c r="P414"/>
  <c r="BI411"/>
  <c r="BH411"/>
  <c r="BG411"/>
  <c r="BF411"/>
  <c r="T411"/>
  <c r="R411"/>
  <c r="P411"/>
  <c r="BI408"/>
  <c r="BH408"/>
  <c r="BG408"/>
  <c r="BF408"/>
  <c r="T408"/>
  <c r="R408"/>
  <c r="P408"/>
  <c r="BI405"/>
  <c r="BH405"/>
  <c r="BG405"/>
  <c r="BF405"/>
  <c r="T405"/>
  <c r="R405"/>
  <c r="P405"/>
  <c r="BI402"/>
  <c r="BH402"/>
  <c r="BG402"/>
  <c r="BF402"/>
  <c r="T402"/>
  <c r="R402"/>
  <c r="P402"/>
  <c r="BI399"/>
  <c r="BH399"/>
  <c r="BG399"/>
  <c r="BF399"/>
  <c r="T399"/>
  <c r="R399"/>
  <c r="P399"/>
  <c r="BI396"/>
  <c r="BH396"/>
  <c r="BG396"/>
  <c r="BF396"/>
  <c r="T396"/>
  <c r="R396"/>
  <c r="P396"/>
  <c r="BI393"/>
  <c r="BH393"/>
  <c r="BG393"/>
  <c r="BF393"/>
  <c r="T393"/>
  <c r="R393"/>
  <c r="P393"/>
  <c r="BI390"/>
  <c r="BH390"/>
  <c r="BG390"/>
  <c r="BF390"/>
  <c r="T390"/>
  <c r="R390"/>
  <c r="P390"/>
  <c r="BI387"/>
  <c r="BH387"/>
  <c r="BG387"/>
  <c r="BF387"/>
  <c r="T387"/>
  <c r="R387"/>
  <c r="P387"/>
  <c r="BI375"/>
  <c r="BH375"/>
  <c r="BG375"/>
  <c r="BF375"/>
  <c r="T375"/>
  <c r="R375"/>
  <c r="P375"/>
  <c r="BI372"/>
  <c r="BH372"/>
  <c r="BG372"/>
  <c r="BF372"/>
  <c r="T372"/>
  <c r="R372"/>
  <c r="P372"/>
  <c r="BI369"/>
  <c r="BH369"/>
  <c r="BG369"/>
  <c r="BF369"/>
  <c r="T369"/>
  <c r="R369"/>
  <c r="P369"/>
  <c r="BI366"/>
  <c r="BH366"/>
  <c r="BG366"/>
  <c r="BF366"/>
  <c r="T366"/>
  <c r="R366"/>
  <c r="P366"/>
  <c r="BI363"/>
  <c r="BH363"/>
  <c r="BG363"/>
  <c r="BF363"/>
  <c r="T363"/>
  <c r="R363"/>
  <c r="P363"/>
  <c r="BI361"/>
  <c r="BH361"/>
  <c r="BG361"/>
  <c r="BF361"/>
  <c r="T361"/>
  <c r="R361"/>
  <c r="P361"/>
  <c r="BI359"/>
  <c r="BH359"/>
  <c r="BG359"/>
  <c r="BF359"/>
  <c r="T359"/>
  <c r="R359"/>
  <c r="P359"/>
  <c r="BI357"/>
  <c r="BH357"/>
  <c r="BG357"/>
  <c r="BF357"/>
  <c r="T357"/>
  <c r="R357"/>
  <c r="P357"/>
  <c r="BI355"/>
  <c r="BH355"/>
  <c r="BG355"/>
  <c r="BF355"/>
  <c r="T355"/>
  <c r="R355"/>
  <c r="P355"/>
  <c r="BI353"/>
  <c r="BH353"/>
  <c r="BG353"/>
  <c r="BF353"/>
  <c r="T353"/>
  <c r="R353"/>
  <c r="P353"/>
  <c r="BI351"/>
  <c r="BH351"/>
  <c r="BG351"/>
  <c r="BF351"/>
  <c r="T351"/>
  <c r="R351"/>
  <c r="P351"/>
  <c r="BI349"/>
  <c r="BH349"/>
  <c r="BG349"/>
  <c r="BF349"/>
  <c r="T349"/>
  <c r="R349"/>
  <c r="P349"/>
  <c r="BI347"/>
  <c r="BH347"/>
  <c r="BG347"/>
  <c r="BF347"/>
  <c r="T347"/>
  <c r="R347"/>
  <c r="P347"/>
  <c r="BI345"/>
  <c r="BH345"/>
  <c r="BG345"/>
  <c r="BF345"/>
  <c r="T345"/>
  <c r="R345"/>
  <c r="P345"/>
  <c r="BI343"/>
  <c r="BH343"/>
  <c r="BG343"/>
  <c r="BF343"/>
  <c r="T343"/>
  <c r="R343"/>
  <c r="P343"/>
  <c r="BI341"/>
  <c r="BH341"/>
  <c r="BG341"/>
  <c r="BF341"/>
  <c r="T341"/>
  <c r="R341"/>
  <c r="P341"/>
  <c r="BI339"/>
  <c r="BH339"/>
  <c r="BG339"/>
  <c r="BF339"/>
  <c r="T339"/>
  <c r="R339"/>
  <c r="P339"/>
  <c r="BI337"/>
  <c r="BH337"/>
  <c r="BG337"/>
  <c r="BF337"/>
  <c r="T337"/>
  <c r="R337"/>
  <c r="P337"/>
  <c r="BI335"/>
  <c r="BH335"/>
  <c r="BG335"/>
  <c r="BF335"/>
  <c r="T335"/>
  <c r="R335"/>
  <c r="P335"/>
  <c r="BI333"/>
  <c r="BH333"/>
  <c r="BG333"/>
  <c r="BF333"/>
  <c r="T333"/>
  <c r="R333"/>
  <c r="P333"/>
  <c r="BI329"/>
  <c r="BH329"/>
  <c r="BG329"/>
  <c r="BF329"/>
  <c r="T329"/>
  <c r="R329"/>
  <c r="P329"/>
  <c r="BI327"/>
  <c r="BH327"/>
  <c r="BG327"/>
  <c r="BF327"/>
  <c r="T327"/>
  <c r="R327"/>
  <c r="P327"/>
  <c r="BI325"/>
  <c r="BH325"/>
  <c r="BG325"/>
  <c r="BF325"/>
  <c r="T325"/>
  <c r="R325"/>
  <c r="P325"/>
  <c r="BI322"/>
  <c r="BH322"/>
  <c r="BG322"/>
  <c r="BF322"/>
  <c r="T322"/>
  <c r="R322"/>
  <c r="P322"/>
  <c r="BI314"/>
  <c r="BH314"/>
  <c r="BG314"/>
  <c r="BF314"/>
  <c r="T314"/>
  <c r="R314"/>
  <c r="P314"/>
  <c r="BI306"/>
  <c r="BH306"/>
  <c r="BG306"/>
  <c r="BF306"/>
  <c r="T306"/>
  <c r="R306"/>
  <c r="P306"/>
  <c r="BI298"/>
  <c r="BH298"/>
  <c r="BG298"/>
  <c r="BF298"/>
  <c r="T298"/>
  <c r="R298"/>
  <c r="P298"/>
  <c r="BI293"/>
  <c r="BH293"/>
  <c r="BG293"/>
  <c r="BF293"/>
  <c r="T293"/>
  <c r="R293"/>
  <c r="P293"/>
  <c r="BI285"/>
  <c r="BH285"/>
  <c r="BG285"/>
  <c r="BF285"/>
  <c r="T285"/>
  <c r="R285"/>
  <c r="P285"/>
  <c r="BI281"/>
  <c r="BH281"/>
  <c r="BG281"/>
  <c r="BF281"/>
  <c r="T281"/>
  <c r="R281"/>
  <c r="P281"/>
  <c r="BI278"/>
  <c r="BH278"/>
  <c r="BG278"/>
  <c r="BF278"/>
  <c r="T278"/>
  <c r="R278"/>
  <c r="P278"/>
  <c r="BI275"/>
  <c r="BH275"/>
  <c r="BG275"/>
  <c r="BF275"/>
  <c r="T275"/>
  <c r="R275"/>
  <c r="P275"/>
  <c r="BI272"/>
  <c r="BH272"/>
  <c r="BG272"/>
  <c r="BF272"/>
  <c r="T272"/>
  <c r="R272"/>
  <c r="P272"/>
  <c r="BI267"/>
  <c r="BH267"/>
  <c r="BG267"/>
  <c r="BF267"/>
  <c r="T267"/>
  <c r="R267"/>
  <c r="P267"/>
  <c r="BI265"/>
  <c r="BH265"/>
  <c r="BG265"/>
  <c r="BF265"/>
  <c r="T265"/>
  <c r="R265"/>
  <c r="P265"/>
  <c r="BI263"/>
  <c r="BH263"/>
  <c r="BG263"/>
  <c r="BF263"/>
  <c r="T263"/>
  <c r="R263"/>
  <c r="P263"/>
  <c r="BI260"/>
  <c r="BH260"/>
  <c r="BG260"/>
  <c r="BF260"/>
  <c r="T260"/>
  <c r="R260"/>
  <c r="P260"/>
  <c r="BI257"/>
  <c r="BH257"/>
  <c r="BG257"/>
  <c r="BF257"/>
  <c r="T257"/>
  <c r="R257"/>
  <c r="P257"/>
  <c r="BI254"/>
  <c r="BH254"/>
  <c r="BG254"/>
  <c r="BF254"/>
  <c r="T254"/>
  <c r="R254"/>
  <c r="P254"/>
  <c r="BI251"/>
  <c r="BH251"/>
  <c r="BG251"/>
  <c r="BF251"/>
  <c r="T251"/>
  <c r="R251"/>
  <c r="P251"/>
  <c r="BI248"/>
  <c r="BH248"/>
  <c r="BG248"/>
  <c r="BF248"/>
  <c r="T248"/>
  <c r="R248"/>
  <c r="P248"/>
  <c r="BI245"/>
  <c r="BH245"/>
  <c r="BG245"/>
  <c r="BF245"/>
  <c r="T245"/>
  <c r="R245"/>
  <c r="P245"/>
  <c r="BI242"/>
  <c r="BH242"/>
  <c r="BG242"/>
  <c r="BF242"/>
  <c r="T242"/>
  <c r="R242"/>
  <c r="P242"/>
  <c r="BI239"/>
  <c r="BH239"/>
  <c r="BG239"/>
  <c r="BF239"/>
  <c r="T239"/>
  <c r="R239"/>
  <c r="P239"/>
  <c r="BI236"/>
  <c r="BH236"/>
  <c r="BG236"/>
  <c r="BF236"/>
  <c r="T236"/>
  <c r="R236"/>
  <c r="P236"/>
  <c r="BI233"/>
  <c r="BH233"/>
  <c r="BG233"/>
  <c r="BF233"/>
  <c r="T233"/>
  <c r="R233"/>
  <c r="P233"/>
  <c r="BI230"/>
  <c r="BH230"/>
  <c r="BG230"/>
  <c r="BF230"/>
  <c r="T230"/>
  <c r="R230"/>
  <c r="P230"/>
  <c r="BI227"/>
  <c r="BH227"/>
  <c r="BG227"/>
  <c r="BF227"/>
  <c r="T227"/>
  <c r="R227"/>
  <c r="P227"/>
  <c r="BI224"/>
  <c r="BH224"/>
  <c r="BG224"/>
  <c r="BF224"/>
  <c r="T224"/>
  <c r="R224"/>
  <c r="P224"/>
  <c r="BI221"/>
  <c r="BH221"/>
  <c r="BG221"/>
  <c r="BF221"/>
  <c r="T221"/>
  <c r="R221"/>
  <c r="P221"/>
  <c r="BI218"/>
  <c r="BH218"/>
  <c r="BG218"/>
  <c r="BF218"/>
  <c r="T218"/>
  <c r="R218"/>
  <c r="P218"/>
  <c r="BI215"/>
  <c r="BH215"/>
  <c r="BG215"/>
  <c r="BF215"/>
  <c r="T215"/>
  <c r="R215"/>
  <c r="P215"/>
  <c r="BI212"/>
  <c r="BH212"/>
  <c r="BG212"/>
  <c r="BF212"/>
  <c r="T212"/>
  <c r="R212"/>
  <c r="P212"/>
  <c r="BI209"/>
  <c r="BH209"/>
  <c r="BG209"/>
  <c r="BF209"/>
  <c r="T209"/>
  <c r="R209"/>
  <c r="P209"/>
  <c r="BI206"/>
  <c r="BH206"/>
  <c r="BG206"/>
  <c r="BF206"/>
  <c r="T206"/>
  <c r="R206"/>
  <c r="P206"/>
  <c r="BI203"/>
  <c r="BH203"/>
  <c r="BG203"/>
  <c r="BF203"/>
  <c r="T203"/>
  <c r="R203"/>
  <c r="P203"/>
  <c r="BI200"/>
  <c r="BH200"/>
  <c r="BG200"/>
  <c r="BF200"/>
  <c r="T200"/>
  <c r="R200"/>
  <c r="P200"/>
  <c r="BI197"/>
  <c r="BH197"/>
  <c r="BG197"/>
  <c r="BF197"/>
  <c r="T197"/>
  <c r="R197"/>
  <c r="P197"/>
  <c r="BI194"/>
  <c r="BH194"/>
  <c r="BG194"/>
  <c r="BF194"/>
  <c r="T194"/>
  <c r="R194"/>
  <c r="P194"/>
  <c r="BI191"/>
  <c r="BH191"/>
  <c r="BG191"/>
  <c r="BF191"/>
  <c r="T191"/>
  <c r="R191"/>
  <c r="P191"/>
  <c r="BI188"/>
  <c r="BH188"/>
  <c r="BG188"/>
  <c r="BF188"/>
  <c r="T188"/>
  <c r="R188"/>
  <c r="P188"/>
  <c r="BI185"/>
  <c r="BH185"/>
  <c r="BG185"/>
  <c r="BF185"/>
  <c r="T185"/>
  <c r="R185"/>
  <c r="P185"/>
  <c r="BI183"/>
  <c r="BH183"/>
  <c r="BG183"/>
  <c r="BF183"/>
  <c r="T183"/>
  <c r="R183"/>
  <c r="P183"/>
  <c r="BI180"/>
  <c r="BH180"/>
  <c r="BG180"/>
  <c r="BF180"/>
  <c r="T180"/>
  <c r="R180"/>
  <c r="P180"/>
  <c r="BI178"/>
  <c r="BH178"/>
  <c r="BG178"/>
  <c r="BF178"/>
  <c r="T178"/>
  <c r="R178"/>
  <c r="P178"/>
  <c r="BI176"/>
  <c r="BH176"/>
  <c r="BG176"/>
  <c r="BF176"/>
  <c r="T176"/>
  <c r="R176"/>
  <c r="P176"/>
  <c r="BI174"/>
  <c r="BH174"/>
  <c r="BG174"/>
  <c r="BF174"/>
  <c r="T174"/>
  <c r="R174"/>
  <c r="P174"/>
  <c r="BI172"/>
  <c r="BH172"/>
  <c r="BG172"/>
  <c r="BF172"/>
  <c r="T172"/>
  <c r="R172"/>
  <c r="P172"/>
  <c r="BI169"/>
  <c r="BH169"/>
  <c r="BG169"/>
  <c r="BF169"/>
  <c r="T169"/>
  <c r="R169"/>
  <c r="P169"/>
  <c r="BI167"/>
  <c r="BH167"/>
  <c r="BG167"/>
  <c r="BF167"/>
  <c r="T167"/>
  <c r="R167"/>
  <c r="P167"/>
  <c r="BI165"/>
  <c r="BH165"/>
  <c r="BG165"/>
  <c r="BF165"/>
  <c r="T165"/>
  <c r="R165"/>
  <c r="P165"/>
  <c r="BI162"/>
  <c r="BH162"/>
  <c r="BG162"/>
  <c r="BF162"/>
  <c r="T162"/>
  <c r="R162"/>
  <c r="P162"/>
  <c r="BI160"/>
  <c r="BH160"/>
  <c r="BG160"/>
  <c r="BF160"/>
  <c r="T160"/>
  <c r="R160"/>
  <c r="P160"/>
  <c r="BI158"/>
  <c r="BH158"/>
  <c r="BG158"/>
  <c r="BF158"/>
  <c r="T158"/>
  <c r="R158"/>
  <c r="P158"/>
  <c r="BI155"/>
  <c r="BH155"/>
  <c r="BG155"/>
  <c r="BF155"/>
  <c r="T155"/>
  <c r="R155"/>
  <c r="P155"/>
  <c r="BI152"/>
  <c r="BH152"/>
  <c r="BG152"/>
  <c r="BF152"/>
  <c r="T152"/>
  <c r="R152"/>
  <c r="P152"/>
  <c r="BI150"/>
  <c r="BH150"/>
  <c r="BG150"/>
  <c r="BF150"/>
  <c r="T150"/>
  <c r="R150"/>
  <c r="P150"/>
  <c r="BI148"/>
  <c r="BH148"/>
  <c r="BG148"/>
  <c r="BF148"/>
  <c r="T148"/>
  <c r="R148"/>
  <c r="P148"/>
  <c r="BI146"/>
  <c r="BH146"/>
  <c r="BG146"/>
  <c r="BF146"/>
  <c r="T146"/>
  <c r="R146"/>
  <c r="P146"/>
  <c r="BI144"/>
  <c r="BH144"/>
  <c r="BG144"/>
  <c r="BF144"/>
  <c r="T144"/>
  <c r="R144"/>
  <c r="P144"/>
  <c r="BI142"/>
  <c r="BH142"/>
  <c r="BG142"/>
  <c r="BF142"/>
  <c r="T142"/>
  <c r="R142"/>
  <c r="P142"/>
  <c r="BI140"/>
  <c r="BH140"/>
  <c r="BG140"/>
  <c r="BF140"/>
  <c r="T140"/>
  <c r="R140"/>
  <c r="P140"/>
  <c r="BI138"/>
  <c r="BH138"/>
  <c r="BG138"/>
  <c r="BF138"/>
  <c r="T138"/>
  <c r="R138"/>
  <c r="P138"/>
  <c r="BI136"/>
  <c r="BH136"/>
  <c r="BG136"/>
  <c r="BF136"/>
  <c r="T136"/>
  <c r="R136"/>
  <c r="P136"/>
  <c r="BI134"/>
  <c r="BH134"/>
  <c r="BG134"/>
  <c r="BF134"/>
  <c r="T134"/>
  <c r="R134"/>
  <c r="P134"/>
  <c r="BI132"/>
  <c r="BH132"/>
  <c r="BG132"/>
  <c r="BF132"/>
  <c r="T132"/>
  <c r="R132"/>
  <c r="P132"/>
  <c r="BI130"/>
  <c r="BH130"/>
  <c r="BG130"/>
  <c r="BF130"/>
  <c r="T130"/>
  <c r="R130"/>
  <c r="P130"/>
  <c r="BI128"/>
  <c r="BH128"/>
  <c r="BG128"/>
  <c r="BF128"/>
  <c r="T128"/>
  <c r="R128"/>
  <c r="P128"/>
  <c r="BI126"/>
  <c r="BH126"/>
  <c r="BG126"/>
  <c r="BF126"/>
  <c r="T126"/>
  <c r="R126"/>
  <c r="P126"/>
  <c r="BI124"/>
  <c r="BH124"/>
  <c r="BG124"/>
  <c r="BF124"/>
  <c r="T124"/>
  <c r="R124"/>
  <c r="P124"/>
  <c r="BI122"/>
  <c r="BH122"/>
  <c r="BG122"/>
  <c r="BF122"/>
  <c r="T122"/>
  <c r="R122"/>
  <c r="P122"/>
  <c r="BI120"/>
  <c r="BH120"/>
  <c r="BG120"/>
  <c r="BF120"/>
  <c r="T120"/>
  <c r="R120"/>
  <c r="P120"/>
  <c r="BI118"/>
  <c r="BH118"/>
  <c r="BG118"/>
  <c r="BF118"/>
  <c r="T118"/>
  <c r="R118"/>
  <c r="P118"/>
  <c r="BI116"/>
  <c r="BH116"/>
  <c r="BG116"/>
  <c r="BF116"/>
  <c r="T116"/>
  <c r="R116"/>
  <c r="P116"/>
  <c r="BI114"/>
  <c r="BH114"/>
  <c r="BG114"/>
  <c r="BF114"/>
  <c r="T114"/>
  <c r="R114"/>
  <c r="P114"/>
  <c r="BI112"/>
  <c r="BH112"/>
  <c r="BG112"/>
  <c r="BF112"/>
  <c r="T112"/>
  <c r="R112"/>
  <c r="P112"/>
  <c r="BI110"/>
  <c r="BH110"/>
  <c r="BG110"/>
  <c r="BF110"/>
  <c r="T110"/>
  <c r="R110"/>
  <c r="P110"/>
  <c r="BI108"/>
  <c r="BH108"/>
  <c r="BG108"/>
  <c r="BF108"/>
  <c r="T108"/>
  <c r="R108"/>
  <c r="P108"/>
  <c r="BI106"/>
  <c r="BH106"/>
  <c r="BG106"/>
  <c r="BF106"/>
  <c r="T106"/>
  <c r="R106"/>
  <c r="P106"/>
  <c r="BI103"/>
  <c r="BH103"/>
  <c r="BG103"/>
  <c r="BF103"/>
  <c r="T103"/>
  <c r="R103"/>
  <c r="P103"/>
  <c r="BI99"/>
  <c r="BH99"/>
  <c r="BG99"/>
  <c r="BF99"/>
  <c r="T99"/>
  <c r="T98"/>
  <c r="R99"/>
  <c r="R98"/>
  <c r="P99"/>
  <c r="P98"/>
  <c r="BI95"/>
  <c r="BH95"/>
  <c r="BG95"/>
  <c r="BF95"/>
  <c r="T95"/>
  <c r="T94"/>
  <c r="T93"/>
  <c r="R95"/>
  <c r="R94"/>
  <c r="R93"/>
  <c r="P95"/>
  <c r="P94"/>
  <c r="P93"/>
  <c r="J88"/>
  <c r="F88"/>
  <c r="F86"/>
  <c r="E84"/>
  <c r="J54"/>
  <c r="F54"/>
  <c r="F52"/>
  <c r="E50"/>
  <c r="J24"/>
  <c r="E24"/>
  <c r="J55"/>
  <c r="J23"/>
  <c r="J18"/>
  <c r="E18"/>
  <c r="F55"/>
  <c r="J17"/>
  <c r="J12"/>
  <c r="J86"/>
  <c r="E7"/>
  <c r="E48"/>
  <c i="4" r="J90"/>
  <c r="J37"/>
  <c r="J36"/>
  <c i="1" r="AY57"/>
  <c i="4" r="J35"/>
  <c i="1" r="AX57"/>
  <c i="4" r="BI213"/>
  <c r="BH213"/>
  <c r="BG213"/>
  <c r="BF213"/>
  <c r="T213"/>
  <c r="T212"/>
  <c r="T211"/>
  <c r="R213"/>
  <c r="R212"/>
  <c r="R211"/>
  <c r="P213"/>
  <c r="P212"/>
  <c r="P211"/>
  <c r="BI209"/>
  <c r="BH209"/>
  <c r="BG209"/>
  <c r="BF209"/>
  <c r="T209"/>
  <c r="R209"/>
  <c r="P209"/>
  <c r="BI206"/>
  <c r="BH206"/>
  <c r="BG206"/>
  <c r="BF206"/>
  <c r="T206"/>
  <c r="R206"/>
  <c r="P206"/>
  <c r="BI202"/>
  <c r="BH202"/>
  <c r="BG202"/>
  <c r="BF202"/>
  <c r="T202"/>
  <c r="R202"/>
  <c r="P202"/>
  <c r="BI199"/>
  <c r="BH199"/>
  <c r="BG199"/>
  <c r="BF199"/>
  <c r="T199"/>
  <c r="R199"/>
  <c r="P199"/>
  <c r="BI196"/>
  <c r="BH196"/>
  <c r="BG196"/>
  <c r="BF196"/>
  <c r="T196"/>
  <c r="R196"/>
  <c r="P196"/>
  <c r="BI191"/>
  <c r="BH191"/>
  <c r="BG191"/>
  <c r="BF191"/>
  <c r="T191"/>
  <c r="R191"/>
  <c r="P191"/>
  <c r="BI188"/>
  <c r="BH188"/>
  <c r="BG188"/>
  <c r="BF188"/>
  <c r="T188"/>
  <c r="R188"/>
  <c r="P188"/>
  <c r="BI185"/>
  <c r="BH185"/>
  <c r="BG185"/>
  <c r="BF185"/>
  <c r="T185"/>
  <c r="R185"/>
  <c r="P185"/>
  <c r="BI182"/>
  <c r="BH182"/>
  <c r="BG182"/>
  <c r="BF182"/>
  <c r="T182"/>
  <c r="R182"/>
  <c r="P182"/>
  <c r="BI179"/>
  <c r="BH179"/>
  <c r="BG179"/>
  <c r="BF179"/>
  <c r="T179"/>
  <c r="R179"/>
  <c r="P179"/>
  <c r="BI176"/>
  <c r="BH176"/>
  <c r="BG176"/>
  <c r="BF176"/>
  <c r="T176"/>
  <c r="R176"/>
  <c r="P176"/>
  <c r="BI170"/>
  <c r="BH170"/>
  <c r="BG170"/>
  <c r="BF170"/>
  <c r="T170"/>
  <c r="T169"/>
  <c r="R170"/>
  <c r="R169"/>
  <c r="P170"/>
  <c r="P169"/>
  <c r="BI167"/>
  <c r="BH167"/>
  <c r="BG167"/>
  <c r="BF167"/>
  <c r="T167"/>
  <c r="R167"/>
  <c r="P167"/>
  <c r="BI165"/>
  <c r="BH165"/>
  <c r="BG165"/>
  <c r="BF165"/>
  <c r="T165"/>
  <c r="R165"/>
  <c r="P165"/>
  <c r="BI162"/>
  <c r="BH162"/>
  <c r="BG162"/>
  <c r="BF162"/>
  <c r="T162"/>
  <c r="R162"/>
  <c r="P162"/>
  <c r="BI160"/>
  <c r="BH160"/>
  <c r="BG160"/>
  <c r="BF160"/>
  <c r="T160"/>
  <c r="R160"/>
  <c r="P160"/>
  <c r="BI158"/>
  <c r="BH158"/>
  <c r="BG158"/>
  <c r="BF158"/>
  <c r="T158"/>
  <c r="R158"/>
  <c r="P158"/>
  <c r="BI156"/>
  <c r="BH156"/>
  <c r="BG156"/>
  <c r="BF156"/>
  <c r="T156"/>
  <c r="R156"/>
  <c r="P156"/>
  <c r="BI154"/>
  <c r="BH154"/>
  <c r="BG154"/>
  <c r="BF154"/>
  <c r="T154"/>
  <c r="R154"/>
  <c r="P154"/>
  <c r="BI152"/>
  <c r="BH152"/>
  <c r="BG152"/>
  <c r="BF152"/>
  <c r="T152"/>
  <c r="R152"/>
  <c r="P152"/>
  <c r="BI150"/>
  <c r="BH150"/>
  <c r="BG150"/>
  <c r="BF150"/>
  <c r="T150"/>
  <c r="R150"/>
  <c r="P150"/>
  <c r="BI148"/>
  <c r="BH148"/>
  <c r="BG148"/>
  <c r="BF148"/>
  <c r="T148"/>
  <c r="R148"/>
  <c r="P148"/>
  <c r="BI146"/>
  <c r="BH146"/>
  <c r="BG146"/>
  <c r="BF146"/>
  <c r="T146"/>
  <c r="R146"/>
  <c r="P146"/>
  <c r="BI144"/>
  <c r="BH144"/>
  <c r="BG144"/>
  <c r="BF144"/>
  <c r="T144"/>
  <c r="R144"/>
  <c r="P144"/>
  <c r="BI142"/>
  <c r="BH142"/>
  <c r="BG142"/>
  <c r="BF142"/>
  <c r="T142"/>
  <c r="R142"/>
  <c r="P142"/>
  <c r="BI140"/>
  <c r="BH140"/>
  <c r="BG140"/>
  <c r="BF140"/>
  <c r="T140"/>
  <c r="R140"/>
  <c r="P140"/>
  <c r="BI138"/>
  <c r="BH138"/>
  <c r="BG138"/>
  <c r="BF138"/>
  <c r="T138"/>
  <c r="R138"/>
  <c r="P138"/>
  <c r="BI136"/>
  <c r="BH136"/>
  <c r="BG136"/>
  <c r="BF136"/>
  <c r="T136"/>
  <c r="R136"/>
  <c r="P136"/>
  <c r="BI132"/>
  <c r="BH132"/>
  <c r="BG132"/>
  <c r="BF132"/>
  <c r="T132"/>
  <c r="R132"/>
  <c r="P132"/>
  <c r="BI129"/>
  <c r="BH129"/>
  <c r="BG129"/>
  <c r="BF129"/>
  <c r="T129"/>
  <c r="R129"/>
  <c r="P129"/>
  <c r="BI126"/>
  <c r="BH126"/>
  <c r="BG126"/>
  <c r="BF126"/>
  <c r="T126"/>
  <c r="R126"/>
  <c r="P126"/>
  <c r="BI123"/>
  <c r="BH123"/>
  <c r="BG123"/>
  <c r="BF123"/>
  <c r="T123"/>
  <c r="R123"/>
  <c r="P123"/>
  <c r="BI120"/>
  <c r="BH120"/>
  <c r="BG120"/>
  <c r="BF120"/>
  <c r="T120"/>
  <c r="R120"/>
  <c r="P120"/>
  <c r="BI117"/>
  <c r="BH117"/>
  <c r="BG117"/>
  <c r="BF117"/>
  <c r="T117"/>
  <c r="R117"/>
  <c r="P117"/>
  <c r="BI114"/>
  <c r="BH114"/>
  <c r="BG114"/>
  <c r="BF114"/>
  <c r="T114"/>
  <c r="R114"/>
  <c r="P114"/>
  <c r="BI111"/>
  <c r="BH111"/>
  <c r="BG111"/>
  <c r="BF111"/>
  <c r="T111"/>
  <c r="R111"/>
  <c r="P111"/>
  <c r="BI108"/>
  <c r="BH108"/>
  <c r="BG108"/>
  <c r="BF108"/>
  <c r="T108"/>
  <c r="R108"/>
  <c r="P108"/>
  <c r="BI105"/>
  <c r="BH105"/>
  <c r="BG105"/>
  <c r="BF105"/>
  <c r="T105"/>
  <c r="R105"/>
  <c r="P105"/>
  <c r="BI102"/>
  <c r="BH102"/>
  <c r="BG102"/>
  <c r="BF102"/>
  <c r="T102"/>
  <c r="R102"/>
  <c r="P102"/>
  <c r="BI99"/>
  <c r="BH99"/>
  <c r="BG99"/>
  <c r="BF99"/>
  <c r="T99"/>
  <c r="R99"/>
  <c r="P99"/>
  <c r="BI96"/>
  <c r="BH96"/>
  <c r="BG96"/>
  <c r="BF96"/>
  <c r="T96"/>
  <c r="R96"/>
  <c r="P96"/>
  <c r="BI93"/>
  <c r="BH93"/>
  <c r="BG93"/>
  <c r="BF93"/>
  <c r="T93"/>
  <c r="R93"/>
  <c r="P93"/>
  <c r="J60"/>
  <c r="J85"/>
  <c r="F85"/>
  <c r="F83"/>
  <c r="E81"/>
  <c r="J54"/>
  <c r="F54"/>
  <c r="F52"/>
  <c r="E50"/>
  <c r="J24"/>
  <c r="E24"/>
  <c r="J86"/>
  <c r="J23"/>
  <c r="J18"/>
  <c r="E18"/>
  <c r="F86"/>
  <c r="J17"/>
  <c r="J12"/>
  <c r="J83"/>
  <c r="E7"/>
  <c r="E79"/>
  <c i="3" r="J37"/>
  <c r="J36"/>
  <c i="1" r="AY56"/>
  <c i="3" r="J35"/>
  <c i="1" r="AX56"/>
  <c i="3" r="BI168"/>
  <c r="BH168"/>
  <c r="BG168"/>
  <c r="BF168"/>
  <c r="T168"/>
  <c r="T167"/>
  <c r="T166"/>
  <c r="R168"/>
  <c r="R167"/>
  <c r="R166"/>
  <c r="P168"/>
  <c r="P167"/>
  <c r="P166"/>
  <c r="BI163"/>
  <c r="BH163"/>
  <c r="BG163"/>
  <c r="BF163"/>
  <c r="T163"/>
  <c r="R163"/>
  <c r="P163"/>
  <c r="BI160"/>
  <c r="BH160"/>
  <c r="BG160"/>
  <c r="BF160"/>
  <c r="T160"/>
  <c r="R160"/>
  <c r="P160"/>
  <c r="BI156"/>
  <c r="BH156"/>
  <c r="BG156"/>
  <c r="BF156"/>
  <c r="T156"/>
  <c r="T155"/>
  <c r="R156"/>
  <c r="R155"/>
  <c r="P156"/>
  <c r="P155"/>
  <c r="BI153"/>
  <c r="BH153"/>
  <c r="BG153"/>
  <c r="BF153"/>
  <c r="T153"/>
  <c r="R153"/>
  <c r="P153"/>
  <c r="BI151"/>
  <c r="BH151"/>
  <c r="BG151"/>
  <c r="BF151"/>
  <c r="T151"/>
  <c r="R151"/>
  <c r="P151"/>
  <c r="BI149"/>
  <c r="BH149"/>
  <c r="BG149"/>
  <c r="BF149"/>
  <c r="T149"/>
  <c r="R149"/>
  <c r="P149"/>
  <c r="BI147"/>
  <c r="BH147"/>
  <c r="BG147"/>
  <c r="BF147"/>
  <c r="T147"/>
  <c r="R147"/>
  <c r="P147"/>
  <c r="BI145"/>
  <c r="BH145"/>
  <c r="BG145"/>
  <c r="BF145"/>
  <c r="T145"/>
  <c r="R145"/>
  <c r="P145"/>
  <c r="BI143"/>
  <c r="BH143"/>
  <c r="BG143"/>
  <c r="BF143"/>
  <c r="T143"/>
  <c r="R143"/>
  <c r="P143"/>
  <c r="BI140"/>
  <c r="BH140"/>
  <c r="BG140"/>
  <c r="BF140"/>
  <c r="T140"/>
  <c r="R140"/>
  <c r="P140"/>
  <c r="BI137"/>
  <c r="BH137"/>
  <c r="BG137"/>
  <c r="BF137"/>
  <c r="T137"/>
  <c r="R137"/>
  <c r="P137"/>
  <c r="BI134"/>
  <c r="BH134"/>
  <c r="BG134"/>
  <c r="BF134"/>
  <c r="T134"/>
  <c r="R134"/>
  <c r="P134"/>
  <c r="BI131"/>
  <c r="BH131"/>
  <c r="BG131"/>
  <c r="BF131"/>
  <c r="T131"/>
  <c r="R131"/>
  <c r="P131"/>
  <c r="BI128"/>
  <c r="BH128"/>
  <c r="BG128"/>
  <c r="BF128"/>
  <c r="T128"/>
  <c r="R128"/>
  <c r="P128"/>
  <c r="BI126"/>
  <c r="BH126"/>
  <c r="BG126"/>
  <c r="BF126"/>
  <c r="T126"/>
  <c r="R126"/>
  <c r="P126"/>
  <c r="BI123"/>
  <c r="BH123"/>
  <c r="BG123"/>
  <c r="BF123"/>
  <c r="T123"/>
  <c r="R123"/>
  <c r="P123"/>
  <c r="BI120"/>
  <c r="BH120"/>
  <c r="BG120"/>
  <c r="BF120"/>
  <c r="T120"/>
  <c r="R120"/>
  <c r="P120"/>
  <c r="BI118"/>
  <c r="BH118"/>
  <c r="BG118"/>
  <c r="BF118"/>
  <c r="T118"/>
  <c r="R118"/>
  <c r="P118"/>
  <c r="BI116"/>
  <c r="BH116"/>
  <c r="BG116"/>
  <c r="BF116"/>
  <c r="T116"/>
  <c r="R116"/>
  <c r="P116"/>
  <c r="BI114"/>
  <c r="BH114"/>
  <c r="BG114"/>
  <c r="BF114"/>
  <c r="T114"/>
  <c r="R114"/>
  <c r="P114"/>
  <c r="BI112"/>
  <c r="BH112"/>
  <c r="BG112"/>
  <c r="BF112"/>
  <c r="T112"/>
  <c r="R112"/>
  <c r="P112"/>
  <c r="BI110"/>
  <c r="BH110"/>
  <c r="BG110"/>
  <c r="BF110"/>
  <c r="T110"/>
  <c r="R110"/>
  <c r="P110"/>
  <c r="BI108"/>
  <c r="BH108"/>
  <c r="BG108"/>
  <c r="BF108"/>
  <c r="T108"/>
  <c r="R108"/>
  <c r="P108"/>
  <c r="BI106"/>
  <c r="BH106"/>
  <c r="BG106"/>
  <c r="BF106"/>
  <c r="T106"/>
  <c r="R106"/>
  <c r="P106"/>
  <c r="BI104"/>
  <c r="BH104"/>
  <c r="BG104"/>
  <c r="BF104"/>
  <c r="T104"/>
  <c r="R104"/>
  <c r="P104"/>
  <c r="BI101"/>
  <c r="BH101"/>
  <c r="BG101"/>
  <c r="BF101"/>
  <c r="T101"/>
  <c r="R101"/>
  <c r="P101"/>
  <c r="BI98"/>
  <c r="BH98"/>
  <c r="BG98"/>
  <c r="BF98"/>
  <c r="T98"/>
  <c r="R98"/>
  <c r="P98"/>
  <c r="BI95"/>
  <c r="BH95"/>
  <c r="BG95"/>
  <c r="BF95"/>
  <c r="T95"/>
  <c r="R95"/>
  <c r="P95"/>
  <c r="BI92"/>
  <c r="BH92"/>
  <c r="BG92"/>
  <c r="BF92"/>
  <c r="T92"/>
  <c r="R92"/>
  <c r="P92"/>
  <c r="BI89"/>
  <c r="BH89"/>
  <c r="BG89"/>
  <c r="BF89"/>
  <c r="T89"/>
  <c r="R89"/>
  <c r="P89"/>
  <c r="J82"/>
  <c r="F82"/>
  <c r="F80"/>
  <c r="E78"/>
  <c r="J54"/>
  <c r="F54"/>
  <c r="F52"/>
  <c r="E50"/>
  <c r="J24"/>
  <c r="E24"/>
  <c r="J83"/>
  <c r="J23"/>
  <c r="J18"/>
  <c r="E18"/>
  <c r="F55"/>
  <c r="J17"/>
  <c r="J12"/>
  <c r="J52"/>
  <c r="E7"/>
  <c r="E48"/>
  <c i="2" r="J37"/>
  <c r="J36"/>
  <c i="1" r="AY55"/>
  <c i="2" r="J35"/>
  <c i="1" r="AX55"/>
  <c i="2" r="BI171"/>
  <c r="BH171"/>
  <c r="BG171"/>
  <c r="BF171"/>
  <c r="T171"/>
  <c r="T170"/>
  <c r="R171"/>
  <c r="R170"/>
  <c r="P171"/>
  <c r="P170"/>
  <c r="BI167"/>
  <c r="BH167"/>
  <c r="BG167"/>
  <c r="BF167"/>
  <c r="T167"/>
  <c r="R167"/>
  <c r="P167"/>
  <c r="BI164"/>
  <c r="BH164"/>
  <c r="BG164"/>
  <c r="BF164"/>
  <c r="T164"/>
  <c r="R164"/>
  <c r="P164"/>
  <c r="BI160"/>
  <c r="BH160"/>
  <c r="BG160"/>
  <c r="BF160"/>
  <c r="T160"/>
  <c r="R160"/>
  <c r="P160"/>
  <c r="BI158"/>
  <c r="BH158"/>
  <c r="BG158"/>
  <c r="BF158"/>
  <c r="T158"/>
  <c r="R158"/>
  <c r="P158"/>
  <c r="BI156"/>
  <c r="BH156"/>
  <c r="BG156"/>
  <c r="BF156"/>
  <c r="T156"/>
  <c r="R156"/>
  <c r="P156"/>
  <c r="BI149"/>
  <c r="BH149"/>
  <c r="BG149"/>
  <c r="BF149"/>
  <c r="T149"/>
  <c r="R149"/>
  <c r="P149"/>
  <c r="BI146"/>
  <c r="BH146"/>
  <c r="BG146"/>
  <c r="BF146"/>
  <c r="T146"/>
  <c r="R146"/>
  <c r="P146"/>
  <c r="BI143"/>
  <c r="BH143"/>
  <c r="BG143"/>
  <c r="BF143"/>
  <c r="T143"/>
  <c r="R143"/>
  <c r="P143"/>
  <c r="BI138"/>
  <c r="BH138"/>
  <c r="BG138"/>
  <c r="BF138"/>
  <c r="T138"/>
  <c r="T137"/>
  <c r="R138"/>
  <c r="R137"/>
  <c r="P138"/>
  <c r="P137"/>
  <c r="BI134"/>
  <c r="BH134"/>
  <c r="BG134"/>
  <c r="BF134"/>
  <c r="T134"/>
  <c r="R134"/>
  <c r="P134"/>
  <c r="BI129"/>
  <c r="BH129"/>
  <c r="BG129"/>
  <c r="BF129"/>
  <c r="T129"/>
  <c r="R129"/>
  <c r="P129"/>
  <c r="BI126"/>
  <c r="BH126"/>
  <c r="BG126"/>
  <c r="BF126"/>
  <c r="T126"/>
  <c r="R126"/>
  <c r="P126"/>
  <c r="BI123"/>
  <c r="BH123"/>
  <c r="BG123"/>
  <c r="BF123"/>
  <c r="T123"/>
  <c r="R123"/>
  <c r="P123"/>
  <c r="BI117"/>
  <c r="BH117"/>
  <c r="BG117"/>
  <c r="BF117"/>
  <c r="T117"/>
  <c r="R117"/>
  <c r="P117"/>
  <c r="BI112"/>
  <c r="BH112"/>
  <c r="BG112"/>
  <c r="BF112"/>
  <c r="T112"/>
  <c r="R112"/>
  <c r="P112"/>
  <c r="BI106"/>
  <c r="BH106"/>
  <c r="BG106"/>
  <c r="BF106"/>
  <c r="T106"/>
  <c r="R106"/>
  <c r="P106"/>
  <c r="BI101"/>
  <c r="BH101"/>
  <c r="BG101"/>
  <c r="BF101"/>
  <c r="T101"/>
  <c r="R101"/>
  <c r="P101"/>
  <c r="BI99"/>
  <c r="BH99"/>
  <c r="BG99"/>
  <c r="BF99"/>
  <c r="T99"/>
  <c r="R99"/>
  <c r="P99"/>
  <c r="BI94"/>
  <c r="BH94"/>
  <c r="BG94"/>
  <c r="BF94"/>
  <c r="T94"/>
  <c r="R94"/>
  <c r="P94"/>
  <c r="J87"/>
  <c r="F87"/>
  <c r="F85"/>
  <c r="E83"/>
  <c r="J54"/>
  <c r="F54"/>
  <c r="F52"/>
  <c r="E50"/>
  <c r="J24"/>
  <c r="E24"/>
  <c r="J88"/>
  <c r="J23"/>
  <c r="J18"/>
  <c r="E18"/>
  <c r="F88"/>
  <c r="J17"/>
  <c r="J12"/>
  <c r="J85"/>
  <c r="E7"/>
  <c r="E48"/>
  <c i="1" r="L50"/>
  <c r="AM50"/>
  <c r="AM49"/>
  <c r="L49"/>
  <c r="AM47"/>
  <c r="L47"/>
  <c r="L45"/>
  <c r="L44"/>
  <c i="6" r="BK84"/>
  <c i="5" r="J343"/>
  <c r="J329"/>
  <c r="BK322"/>
  <c r="BK293"/>
  <c r="BK281"/>
  <c r="J275"/>
  <c r="BK265"/>
  <c r="J254"/>
  <c r="BK245"/>
  <c r="BK239"/>
  <c r="J230"/>
  <c r="BK224"/>
  <c r="BK215"/>
  <c r="J203"/>
  <c r="J191"/>
  <c r="BK180"/>
  <c r="BK174"/>
  <c r="BK165"/>
  <c r="J160"/>
  <c r="BK155"/>
  <c r="BK146"/>
  <c r="J142"/>
  <c r="J138"/>
  <c r="J130"/>
  <c r="J122"/>
  <c r="J114"/>
  <c i="4" r="J213"/>
  <c r="BK199"/>
  <c r="BK191"/>
  <c r="J170"/>
  <c r="J162"/>
  <c r="BK152"/>
  <c r="BK142"/>
  <c r="J117"/>
  <c r="J114"/>
  <c r="J105"/>
  <c i="3" r="BK160"/>
  <c r="J147"/>
  <c r="BK114"/>
  <c r="BK101"/>
  <c r="BK92"/>
  <c i="2" r="J171"/>
  <c r="BK164"/>
  <c r="BK143"/>
  <c r="J129"/>
  <c r="J99"/>
  <c i="5" r="BK423"/>
  <c r="J421"/>
  <c r="BK414"/>
  <c r="BK411"/>
  <c r="J408"/>
  <c r="BK399"/>
  <c r="J396"/>
  <c r="BK390"/>
  <c r="BK387"/>
  <c r="BK375"/>
  <c r="J372"/>
  <c r="BK366"/>
  <c r="J361"/>
  <c r="BK357"/>
  <c r="BK355"/>
  <c r="J353"/>
  <c r="J351"/>
  <c r="BK347"/>
  <c r="BK343"/>
  <c r="BK335"/>
  <c r="BK329"/>
  <c r="BK314"/>
  <c r="J285"/>
  <c r="J278"/>
  <c r="J272"/>
  <c r="J263"/>
  <c r="BK254"/>
  <c r="J242"/>
  <c r="BK236"/>
  <c r="BK230"/>
  <c r="BK218"/>
  <c r="J167"/>
  <c r="BK160"/>
  <c r="J146"/>
  <c r="BK134"/>
  <c r="J126"/>
  <c r="BK114"/>
  <c r="J103"/>
  <c r="J95"/>
  <c i="4" r="J206"/>
  <c r="BK196"/>
  <c r="J182"/>
  <c r="J167"/>
  <c r="BK156"/>
  <c r="BK138"/>
  <c r="BK129"/>
  <c r="BK117"/>
  <c r="BK99"/>
  <c i="3" r="BK168"/>
  <c r="BK149"/>
  <c r="BK140"/>
  <c r="J128"/>
  <c r="J126"/>
  <c r="J120"/>
  <c r="J114"/>
  <c r="BK104"/>
  <c r="BK98"/>
  <c i="2" r="J164"/>
  <c r="J160"/>
  <c r="J143"/>
  <c r="J126"/>
  <c r="BK106"/>
  <c i="5" r="J339"/>
  <c r="J322"/>
  <c r="J293"/>
  <c r="BK272"/>
  <c r="BK251"/>
  <c r="BK212"/>
  <c r="J206"/>
  <c r="BK200"/>
  <c r="BK191"/>
  <c r="J188"/>
  <c r="BK178"/>
  <c r="BK169"/>
  <c r="BK152"/>
  <c r="BK144"/>
  <c r="BK136"/>
  <c r="J128"/>
  <c r="BK122"/>
  <c r="J116"/>
  <c i="4" r="BK206"/>
  <c r="J188"/>
  <c r="BK179"/>
  <c r="BK160"/>
  <c r="J154"/>
  <c r="BK148"/>
  <c r="BK144"/>
  <c r="J138"/>
  <c r="J129"/>
  <c r="J120"/>
  <c r="J108"/>
  <c r="J93"/>
  <c i="3" r="J160"/>
  <c r="BK151"/>
  <c r="J140"/>
  <c r="BK131"/>
  <c r="BK123"/>
  <c r="J110"/>
  <c r="J95"/>
  <c i="2" r="J158"/>
  <c r="BK146"/>
  <c r="BK123"/>
  <c r="J94"/>
  <c i="6" r="F36"/>
  <c i="1" r="BC59"/>
  <c i="6" r="J34"/>
  <c i="1" r="AW59"/>
  <c i="5" r="J423"/>
  <c r="J337"/>
  <c r="J333"/>
  <c r="BK306"/>
  <c r="BK267"/>
  <c r="BK260"/>
  <c r="J251"/>
  <c r="J236"/>
  <c r="J221"/>
  <c r="BK206"/>
  <c r="J194"/>
  <c r="BK183"/>
  <c r="J176"/>
  <c r="BK167"/>
  <c r="J162"/>
  <c r="J152"/>
  <c r="J134"/>
  <c r="J124"/>
  <c r="BK116"/>
  <c r="J106"/>
  <c r="BK95"/>
  <c i="4" r="J202"/>
  <c r="BK176"/>
  <c r="BK167"/>
  <c r="J160"/>
  <c r="J144"/>
  <c r="J136"/>
  <c r="BK126"/>
  <c r="BK93"/>
  <c i="3" r="J153"/>
  <c r="J145"/>
  <c r="J131"/>
  <c r="BK126"/>
  <c r="BK106"/>
  <c r="J98"/>
  <c i="2" r="J167"/>
  <c r="J146"/>
  <c r="J123"/>
  <c r="J101"/>
  <c i="5" r="BK425"/>
  <c r="J419"/>
  <c r="J414"/>
  <c r="BK408"/>
  <c r="J405"/>
  <c r="J402"/>
  <c r="BK396"/>
  <c r="J393"/>
  <c r="J387"/>
  <c r="J375"/>
  <c r="BK369"/>
  <c r="J366"/>
  <c r="J363"/>
  <c r="BK359"/>
  <c r="BK353"/>
  <c r="BK351"/>
  <c r="J349"/>
  <c r="BK345"/>
  <c r="BK339"/>
  <c r="J325"/>
  <c r="J298"/>
  <c r="J265"/>
  <c r="J245"/>
  <c r="J233"/>
  <c r="BK227"/>
  <c r="BK185"/>
  <c r="J165"/>
  <c r="BK128"/>
  <c r="J120"/>
  <c r="J110"/>
  <c i="4" r="BK213"/>
  <c r="J199"/>
  <c r="J179"/>
  <c r="BK162"/>
  <c r="J132"/>
  <c r="BK111"/>
  <c r="J102"/>
  <c i="3" r="J151"/>
  <c r="BK134"/>
  <c r="BK120"/>
  <c r="BK110"/>
  <c r="BK95"/>
  <c i="2" r="BK156"/>
  <c r="J134"/>
  <c r="BK101"/>
  <c i="5" r="J327"/>
  <c r="J218"/>
  <c r="BK209"/>
  <c r="BK194"/>
  <c r="J180"/>
  <c r="J174"/>
  <c r="BK148"/>
  <c r="BK138"/>
  <c r="BK130"/>
  <c r="BK126"/>
  <c r="BK112"/>
  <c r="BK106"/>
  <c i="4" r="BK202"/>
  <c r="BK182"/>
  <c r="J176"/>
  <c r="BK158"/>
  <c r="BK150"/>
  <c r="J146"/>
  <c r="J140"/>
  <c r="BK132"/>
  <c r="J123"/>
  <c r="BK114"/>
  <c r="J99"/>
  <c i="3" r="J168"/>
  <c r="BK153"/>
  <c r="BK147"/>
  <c r="BK137"/>
  <c r="BK128"/>
  <c r="J116"/>
  <c r="BK108"/>
  <c i="2" r="BK171"/>
  <c r="BK160"/>
  <c r="BK149"/>
  <c r="BK129"/>
  <c r="J117"/>
  <c i="1" r="AS54"/>
  <c i="5" r="J425"/>
  <c r="J341"/>
  <c r="J335"/>
  <c r="BK325"/>
  <c r="J314"/>
  <c r="BK298"/>
  <c r="BK278"/>
  <c r="BK263"/>
  <c r="BK257"/>
  <c r="BK248"/>
  <c r="BK242"/>
  <c r="BK233"/>
  <c r="J227"/>
  <c r="J209"/>
  <c r="J200"/>
  <c r="BK197"/>
  <c r="J185"/>
  <c r="J178"/>
  <c r="J172"/>
  <c r="BK158"/>
  <c r="J150"/>
  <c r="J148"/>
  <c r="J144"/>
  <c r="J140"/>
  <c r="J136"/>
  <c r="BK120"/>
  <c r="BK110"/>
  <c r="BK99"/>
  <c i="4" r="J209"/>
  <c r="J196"/>
  <c r="BK185"/>
  <c r="BK165"/>
  <c r="J150"/>
  <c r="BK140"/>
  <c r="BK120"/>
  <c r="BK108"/>
  <c r="BK102"/>
  <c i="3" r="J156"/>
  <c r="J143"/>
  <c r="J118"/>
  <c r="J104"/>
  <c r="J89"/>
  <c i="2" r="BK158"/>
  <c r="BK134"/>
  <c r="BK126"/>
  <c r="J106"/>
  <c r="BK94"/>
  <c i="5" r="BK421"/>
  <c r="BK419"/>
  <c r="J411"/>
  <c r="BK405"/>
  <c r="BK402"/>
  <c r="J399"/>
  <c r="BK393"/>
  <c r="J390"/>
  <c r="BK372"/>
  <c r="J369"/>
  <c r="BK363"/>
  <c r="BK361"/>
  <c r="J359"/>
  <c r="J357"/>
  <c r="J355"/>
  <c r="BK349"/>
  <c r="J347"/>
  <c r="J345"/>
  <c r="BK341"/>
  <c r="BK333"/>
  <c r="BK327"/>
  <c r="J306"/>
  <c r="J281"/>
  <c r="BK275"/>
  <c r="J267"/>
  <c r="J257"/>
  <c r="J248"/>
  <c r="J239"/>
  <c r="J224"/>
  <c r="BK188"/>
  <c r="J169"/>
  <c r="BK162"/>
  <c r="J155"/>
  <c r="BK140"/>
  <c r="J132"/>
  <c r="BK118"/>
  <c r="J112"/>
  <c r="J108"/>
  <c r="J99"/>
  <c i="4" r="BK209"/>
  <c r="BK188"/>
  <c r="BK170"/>
  <c r="J165"/>
  <c r="J158"/>
  <c r="BK154"/>
  <c r="BK123"/>
  <c r="BK105"/>
  <c r="BK96"/>
  <c i="3" r="BK163"/>
  <c r="BK145"/>
  <c r="J137"/>
  <c r="J123"/>
  <c r="BK118"/>
  <c r="BK116"/>
  <c r="BK112"/>
  <c r="J108"/>
  <c r="J101"/>
  <c r="BK89"/>
  <c i="2" r="J149"/>
  <c r="J138"/>
  <c r="BK117"/>
  <c r="J112"/>
  <c r="BK99"/>
  <c i="5" r="BK337"/>
  <c r="BK285"/>
  <c r="J260"/>
  <c r="BK221"/>
  <c r="J215"/>
  <c r="J212"/>
  <c r="BK203"/>
  <c r="J197"/>
  <c r="J183"/>
  <c r="BK176"/>
  <c r="BK172"/>
  <c r="J158"/>
  <c r="BK150"/>
  <c r="BK142"/>
  <c r="BK132"/>
  <c r="BK124"/>
  <c r="J118"/>
  <c r="BK108"/>
  <c r="BK103"/>
  <c i="4" r="J191"/>
  <c r="J185"/>
  <c r="J156"/>
  <c r="J152"/>
  <c r="J148"/>
  <c r="BK146"/>
  <c r="J142"/>
  <c r="BK136"/>
  <c r="J126"/>
  <c r="J111"/>
  <c r="J96"/>
  <c i="3" r="J163"/>
  <c r="BK156"/>
  <c r="J149"/>
  <c r="BK143"/>
  <c r="J134"/>
  <c r="J112"/>
  <c r="J106"/>
  <c r="J92"/>
  <c i="2" r="BK167"/>
  <c r="J156"/>
  <c r="BK138"/>
  <c r="BK112"/>
  <c i="6" r="J84"/>
  <c r="F37"/>
  <c i="1" r="BD59"/>
  <c i="6" r="F35"/>
  <c i="1" r="BB59"/>
  <c i="2" l="1" r="R105"/>
  <c r="P105"/>
  <c r="T105"/>
  <c i="5" r="T365"/>
  <c r="BK418"/>
  <c r="J418"/>
  <c r="J72"/>
  <c r="P418"/>
  <c r="P417"/>
  <c r="R418"/>
  <c r="R417"/>
  <c r="T418"/>
  <c r="T417"/>
  <c i="2" r="P93"/>
  <c r="P122"/>
  <c r="BK142"/>
  <c r="BK141"/>
  <c r="J141"/>
  <c r="J65"/>
  <c r="R142"/>
  <c r="R141"/>
  <c r="P155"/>
  <c r="P154"/>
  <c r="R163"/>
  <c r="R162"/>
  <c i="3" r="P88"/>
  <c r="BK122"/>
  <c r="J122"/>
  <c r="J62"/>
  <c r="R122"/>
  <c r="BK159"/>
  <c r="J159"/>
  <c r="J64"/>
  <c r="R159"/>
  <c i="4" r="P92"/>
  <c r="T92"/>
  <c r="T91"/>
  <c r="BK175"/>
  <c r="J175"/>
  <c r="J64"/>
  <c r="T175"/>
  <c r="P195"/>
  <c r="T195"/>
  <c r="P205"/>
  <c r="R205"/>
  <c i="5" r="P284"/>
  <c r="BK365"/>
  <c r="J365"/>
  <c r="J70"/>
  <c i="2" r="BK93"/>
  <c r="T93"/>
  <c r="R122"/>
  <c r="T142"/>
  <c r="T141"/>
  <c r="BK155"/>
  <c r="BK154"/>
  <c r="J154"/>
  <c r="J67"/>
  <c r="R155"/>
  <c r="R154"/>
  <c r="P163"/>
  <c r="P162"/>
  <c i="3" r="BK88"/>
  <c r="J88"/>
  <c r="J61"/>
  <c r="T88"/>
  <c r="P122"/>
  <c r="P159"/>
  <c i="5" r="BK102"/>
  <c r="J102"/>
  <c r="J64"/>
  <c r="P102"/>
  <c r="R102"/>
  <c r="T102"/>
  <c r="BK154"/>
  <c r="J154"/>
  <c r="J65"/>
  <c r="P154"/>
  <c r="R154"/>
  <c r="T154"/>
  <c r="BK164"/>
  <c r="J164"/>
  <c r="J66"/>
  <c r="P164"/>
  <c r="R164"/>
  <c r="T164"/>
  <c r="BK190"/>
  <c r="J190"/>
  <c r="J67"/>
  <c r="P190"/>
  <c r="R190"/>
  <c r="T190"/>
  <c r="BK284"/>
  <c r="J284"/>
  <c r="J68"/>
  <c r="R284"/>
  <c r="T284"/>
  <c r="BK332"/>
  <c r="J332"/>
  <c r="J69"/>
  <c r="P332"/>
  <c r="R332"/>
  <c r="T332"/>
  <c r="R365"/>
  <c i="2" r="R93"/>
  <c r="R92"/>
  <c r="R91"/>
  <c r="BK122"/>
  <c r="J122"/>
  <c r="J63"/>
  <c r="T122"/>
  <c r="P142"/>
  <c r="P141"/>
  <c r="T155"/>
  <c r="T154"/>
  <c r="BK163"/>
  <c r="J163"/>
  <c r="J70"/>
  <c r="T163"/>
  <c r="T162"/>
  <c i="3" r="R88"/>
  <c r="R87"/>
  <c r="R86"/>
  <c r="T122"/>
  <c r="T159"/>
  <c i="4" r="BK92"/>
  <c r="J92"/>
  <c r="J62"/>
  <c r="R92"/>
  <c r="P175"/>
  <c r="R175"/>
  <c r="BK195"/>
  <c r="J195"/>
  <c r="J66"/>
  <c r="R195"/>
  <c r="R194"/>
  <c r="BK205"/>
  <c r="J205"/>
  <c r="J67"/>
  <c r="T205"/>
  <c i="5" r="P365"/>
  <c i="6" r="E48"/>
  <c r="J52"/>
  <c r="F55"/>
  <c r="J55"/>
  <c i="2" r="F55"/>
  <c r="E81"/>
  <c r="BE117"/>
  <c r="BE126"/>
  <c r="BE143"/>
  <c r="BE146"/>
  <c r="BE164"/>
  <c r="BE167"/>
  <c r="BK105"/>
  <c r="J105"/>
  <c r="J62"/>
  <c r="BK137"/>
  <c r="J137"/>
  <c r="J64"/>
  <c i="3" r="J55"/>
  <c r="J80"/>
  <c r="F83"/>
  <c r="BE95"/>
  <c r="BE104"/>
  <c r="BE110"/>
  <c r="BE116"/>
  <c r="BE123"/>
  <c r="BE126"/>
  <c r="BE131"/>
  <c r="BE134"/>
  <c r="BE140"/>
  <c r="BE143"/>
  <c r="BE145"/>
  <c r="BE149"/>
  <c r="BE151"/>
  <c i="4" r="E48"/>
  <c r="J52"/>
  <c r="J55"/>
  <c r="BE96"/>
  <c r="BE117"/>
  <c r="BE120"/>
  <c r="BE129"/>
  <c r="BE138"/>
  <c r="BE142"/>
  <c r="BE146"/>
  <c r="BE148"/>
  <c r="BE156"/>
  <c r="BE176"/>
  <c r="BE179"/>
  <c r="BE209"/>
  <c i="5" r="J52"/>
  <c r="E82"/>
  <c r="J89"/>
  <c r="BE103"/>
  <c r="BE106"/>
  <c r="BE110"/>
  <c r="BE120"/>
  <c r="BE122"/>
  <c r="BE126"/>
  <c r="BE130"/>
  <c r="BE136"/>
  <c r="BE140"/>
  <c r="BE148"/>
  <c r="BE150"/>
  <c r="BE167"/>
  <c r="BE172"/>
  <c r="BE174"/>
  <c r="BE180"/>
  <c r="BE185"/>
  <c r="BE188"/>
  <c r="BE203"/>
  <c r="BE206"/>
  <c r="BE209"/>
  <c r="BE227"/>
  <c r="BE233"/>
  <c r="BE242"/>
  <c r="BE257"/>
  <c r="BE263"/>
  <c r="BE298"/>
  <c r="BE314"/>
  <c r="BE325"/>
  <c i="2" r="J52"/>
  <c r="J55"/>
  <c r="BE94"/>
  <c r="BE112"/>
  <c r="BE134"/>
  <c r="BE149"/>
  <c r="BE160"/>
  <c r="BK170"/>
  <c r="J170"/>
  <c r="J71"/>
  <c i="3" r="E76"/>
  <c r="BE92"/>
  <c r="BE101"/>
  <c r="BE106"/>
  <c r="BE108"/>
  <c r="BE114"/>
  <c r="BE118"/>
  <c r="BE120"/>
  <c r="BE137"/>
  <c r="BE147"/>
  <c r="BE156"/>
  <c r="BE160"/>
  <c r="BE168"/>
  <c r="BK155"/>
  <c r="J155"/>
  <c r="J63"/>
  <c i="4" r="BE93"/>
  <c r="BE102"/>
  <c r="BE108"/>
  <c r="BE111"/>
  <c r="BE114"/>
  <c r="BE126"/>
  <c r="BE132"/>
  <c r="BE136"/>
  <c r="BE150"/>
  <c r="BE152"/>
  <c r="BE158"/>
  <c r="BE160"/>
  <c r="BE167"/>
  <c r="BE185"/>
  <c r="BE202"/>
  <c i="5" r="F89"/>
  <c r="BE95"/>
  <c r="BE116"/>
  <c r="BE146"/>
  <c r="BE158"/>
  <c r="BE176"/>
  <c r="BE212"/>
  <c r="BE218"/>
  <c r="BE230"/>
  <c r="BE236"/>
  <c r="BE245"/>
  <c r="BE248"/>
  <c r="BE251"/>
  <c r="BE260"/>
  <c r="BE265"/>
  <c r="BE267"/>
  <c r="BE278"/>
  <c r="BE281"/>
  <c r="BE322"/>
  <c r="BE341"/>
  <c r="BE343"/>
  <c r="BE345"/>
  <c r="BE347"/>
  <c r="BE349"/>
  <c r="BE351"/>
  <c r="BE353"/>
  <c r="BE355"/>
  <c r="BE357"/>
  <c r="BE359"/>
  <c r="BE361"/>
  <c r="BE363"/>
  <c r="BE366"/>
  <c r="BE369"/>
  <c r="BE372"/>
  <c r="BE375"/>
  <c r="BE387"/>
  <c r="BE390"/>
  <c r="BE393"/>
  <c r="BE396"/>
  <c r="BE399"/>
  <c r="BE402"/>
  <c r="BE405"/>
  <c r="BE408"/>
  <c r="BE411"/>
  <c r="BE414"/>
  <c r="BE419"/>
  <c r="BE423"/>
  <c r="BK94"/>
  <c r="J94"/>
  <c r="J61"/>
  <c r="BK98"/>
  <c r="J98"/>
  <c r="J63"/>
  <c i="6" r="BE84"/>
  <c r="BK83"/>
  <c r="BK82"/>
  <c r="J82"/>
  <c r="J60"/>
  <c i="2" r="BE99"/>
  <c r="BE101"/>
  <c r="BE106"/>
  <c r="BE123"/>
  <c r="BE129"/>
  <c r="BE138"/>
  <c r="BE156"/>
  <c r="BE158"/>
  <c r="BE171"/>
  <c i="3" r="BE89"/>
  <c r="BE98"/>
  <c r="BE112"/>
  <c r="BE128"/>
  <c r="BE153"/>
  <c r="BE163"/>
  <c r="BK167"/>
  <c r="BK166"/>
  <c r="J166"/>
  <c r="J65"/>
  <c i="4" r="F55"/>
  <c r="BE99"/>
  <c r="BE105"/>
  <c r="BE123"/>
  <c r="BE140"/>
  <c r="BE144"/>
  <c r="BE154"/>
  <c r="BE162"/>
  <c r="BE165"/>
  <c r="BE170"/>
  <c r="BE182"/>
  <c r="BE188"/>
  <c r="BE191"/>
  <c r="BE196"/>
  <c r="BE199"/>
  <c r="BE206"/>
  <c r="BE213"/>
  <c r="BK169"/>
  <c r="J169"/>
  <c r="J63"/>
  <c r="BK212"/>
  <c r="J212"/>
  <c r="J69"/>
  <c i="5" r="BE99"/>
  <c r="BE108"/>
  <c r="BE112"/>
  <c r="BE114"/>
  <c r="BE118"/>
  <c r="BE124"/>
  <c r="BE128"/>
  <c r="BE132"/>
  <c r="BE134"/>
  <c r="BE138"/>
  <c r="BE142"/>
  <c r="BE144"/>
  <c r="BE152"/>
  <c r="BE155"/>
  <c r="BE160"/>
  <c r="BE162"/>
  <c r="BE165"/>
  <c r="BE169"/>
  <c r="BE178"/>
  <c r="BE183"/>
  <c r="BE191"/>
  <c r="BE194"/>
  <c r="BE197"/>
  <c r="BE200"/>
  <c r="BE215"/>
  <c r="BE221"/>
  <c r="BE224"/>
  <c r="BE239"/>
  <c r="BE254"/>
  <c r="BE272"/>
  <c r="BE275"/>
  <c r="BE285"/>
  <c r="BE293"/>
  <c r="BE306"/>
  <c r="BE327"/>
  <c r="BE329"/>
  <c r="BE333"/>
  <c r="BE335"/>
  <c r="BE337"/>
  <c r="BE339"/>
  <c r="BE421"/>
  <c r="BE425"/>
  <c i="2" r="J34"/>
  <c i="1" r="AW55"/>
  <c i="5" r="J34"/>
  <c i="1" r="AW58"/>
  <c i="6" r="F34"/>
  <c i="1" r="BA59"/>
  <c i="3" r="F37"/>
  <c i="1" r="BD56"/>
  <c i="3" r="F34"/>
  <c i="1" r="BA56"/>
  <c i="4" r="J34"/>
  <c i="1" r="AW57"/>
  <c i="4" r="F34"/>
  <c i="1" r="BA57"/>
  <c i="5" r="F37"/>
  <c i="1" r="BD58"/>
  <c i="4" r="F37"/>
  <c i="1" r="BD57"/>
  <c i="6" r="J33"/>
  <c i="1" r="AV59"/>
  <c r="AT59"/>
  <c i="3" r="J34"/>
  <c i="1" r="AW56"/>
  <c i="5" r="F35"/>
  <c i="1" r="BB58"/>
  <c i="2" r="F36"/>
  <c i="1" r="BC55"/>
  <c i="5" r="F36"/>
  <c i="1" r="BC58"/>
  <c i="4" r="F35"/>
  <c i="1" r="BB57"/>
  <c i="3" r="F35"/>
  <c i="1" r="BB56"/>
  <c i="4" r="F36"/>
  <c i="1" r="BC57"/>
  <c i="2" r="F37"/>
  <c i="1" r="BD55"/>
  <c i="3" r="F36"/>
  <c i="1" r="BC56"/>
  <c i="5" r="F34"/>
  <c i="1" r="BA58"/>
  <c i="2" r="F34"/>
  <c i="1" r="BA55"/>
  <c i="2" r="F35"/>
  <c i="1" r="BB55"/>
  <c i="5" l="1" r="R97"/>
  <c r="R92"/>
  <c i="4" r="P91"/>
  <c i="5" r="P97"/>
  <c r="P92"/>
  <c i="1" r="AU58"/>
  <c i="5" r="T97"/>
  <c r="T92"/>
  <c i="2" r="P92"/>
  <c r="T92"/>
  <c r="T91"/>
  <c i="4" r="R91"/>
  <c r="R89"/>
  <c i="3" r="T87"/>
  <c r="T86"/>
  <c i="2" r="BK92"/>
  <c i="4" r="T194"/>
  <c r="T89"/>
  <c r="P194"/>
  <c r="P89"/>
  <c i="1" r="AU57"/>
  <c i="3" r="P87"/>
  <c r="P86"/>
  <c i="1" r="AU56"/>
  <c i="2" r="P91"/>
  <c i="1" r="AU55"/>
  <c i="5" r="BK417"/>
  <c r="J417"/>
  <c r="J71"/>
  <c i="2" r="BK162"/>
  <c r="J162"/>
  <c r="J69"/>
  <c i="3" r="BK87"/>
  <c r="J87"/>
  <c r="J60"/>
  <c r="J167"/>
  <c r="J66"/>
  <c i="4" r="BK91"/>
  <c r="BK211"/>
  <c r="J211"/>
  <c r="J68"/>
  <c i="2" r="J93"/>
  <c r="J61"/>
  <c r="J142"/>
  <c r="J66"/>
  <c r="J155"/>
  <c r="J68"/>
  <c i="5" r="BK93"/>
  <c r="J93"/>
  <c r="J60"/>
  <c r="BK97"/>
  <c r="J97"/>
  <c r="J62"/>
  <c i="6" r="J83"/>
  <c r="J61"/>
  <c i="4" r="BK194"/>
  <c r="J194"/>
  <c r="J65"/>
  <c i="6" r="BK81"/>
  <c r="J81"/>
  <c r="J59"/>
  <c i="1" r="BD54"/>
  <c r="W33"/>
  <c r="BC54"/>
  <c r="AY54"/>
  <c i="5" r="F33"/>
  <c i="1" r="AZ58"/>
  <c i="4" r="F33"/>
  <c i="1" r="AZ57"/>
  <c i="2" r="J33"/>
  <c i="1" r="AV55"/>
  <c r="AT55"/>
  <c r="BB54"/>
  <c r="W31"/>
  <c i="5" r="J33"/>
  <c i="1" r="AV58"/>
  <c r="AT58"/>
  <c i="6" r="F33"/>
  <c i="1" r="AZ59"/>
  <c i="4" r="J33"/>
  <c i="1" r="AV57"/>
  <c r="AT57"/>
  <c i="3" r="F33"/>
  <c i="1" r="AZ56"/>
  <c r="BA54"/>
  <c r="AW54"/>
  <c r="AK30"/>
  <c i="3" r="J33"/>
  <c i="1" r="AV56"/>
  <c r="AT56"/>
  <c i="2" r="F33"/>
  <c i="1" r="AZ55"/>
  <c i="4" l="1" r="BK89"/>
  <c r="J89"/>
  <c r="J59"/>
  <c i="2" r="BK91"/>
  <c r="J91"/>
  <c r="J59"/>
  <c r="J92"/>
  <c r="J60"/>
  <c i="4" r="J91"/>
  <c r="J61"/>
  <c i="5" r="BK92"/>
  <c r="J92"/>
  <c r="J59"/>
  <c i="3" r="BK86"/>
  <c r="J86"/>
  <c r="J59"/>
  <c i="1" r="AU54"/>
  <c r="AX54"/>
  <c i="6" r="J30"/>
  <c i="1" r="AG59"/>
  <c r="AN59"/>
  <c r="W30"/>
  <c r="W32"/>
  <c r="AZ54"/>
  <c r="W29"/>
  <c i="6" l="1" r="J39"/>
  <c i="1" r="AV54"/>
  <c r="AK29"/>
  <c i="4" r="J30"/>
  <c i="1" r="AG57"/>
  <c r="AN57"/>
  <c i="5" r="J30"/>
  <c i="1" r="AG58"/>
  <c r="AN58"/>
  <c i="3" r="J30"/>
  <c i="1" r="AG56"/>
  <c r="AN56"/>
  <c i="2" r="J30"/>
  <c i="1" r="AG55"/>
  <c r="AN55"/>
  <c i="2" l="1" r="J39"/>
  <c i="5" r="J39"/>
  <c i="3" r="J39"/>
  <c i="4" r="J39"/>
  <c i="1" r="AT54"/>
  <c r="AG54"/>
  <c r="AK26"/>
  <c r="AK35"/>
  <c l="1" r="AN54"/>
</calcChain>
</file>

<file path=xl/sharedStrings.xml><?xml version="1.0" encoding="utf-8"?>
<sst xmlns="http://schemas.openxmlformats.org/spreadsheetml/2006/main">
  <si>
    <t>Export Komplet</t>
  </si>
  <si>
    <t>VZ</t>
  </si>
  <si>
    <t>2.0</t>
  </si>
  <si>
    <t>ZAMOK</t>
  </si>
  <si>
    <t>False</t>
  </si>
  <si>
    <t>{24eb0705-c012-4d16-84cb-bbf17a57c24e}</t>
  </si>
  <si>
    <t>0,01</t>
  </si>
  <si>
    <t>21</t>
  </si>
  <si>
    <t>12</t>
  </si>
  <si>
    <t>REKAPITULACE STAVBY</t>
  </si>
  <si>
    <t xml:space="preserve">v ---  níže se nacházejí doplnkové a pomocné údaje k sestavám  --- v</t>
  </si>
  <si>
    <t>Návod na vyplnění</t>
  </si>
  <si>
    <t>0,001</t>
  </si>
  <si>
    <t>Kód:</t>
  </si>
  <si>
    <t>25061</t>
  </si>
  <si>
    <t>Měnit lze pouze buňky se žlutým podbarvením!_x000d_
_x000d_
1) v Rekapitulaci stavby vyplňte údaje o Účastníkovi (přenesou se do ostatních sestav i v jiných listech)_x000d_
_x000d_
2) na vybraných listech vyplňte v sestavě Soupis prací ceny u položek</t>
  </si>
  <si>
    <t>Stavba:</t>
  </si>
  <si>
    <t>Sokolovna Turnov - Rekonstrukce kotelny</t>
  </si>
  <si>
    <t>KSO:</t>
  </si>
  <si>
    <t/>
  </si>
  <si>
    <t>CC-CZ:</t>
  </si>
  <si>
    <t>Místo:</t>
  </si>
  <si>
    <t>Skálova 540, Turnov</t>
  </si>
  <si>
    <t>Datum:</t>
  </si>
  <si>
    <t>17. 2. 2026</t>
  </si>
  <si>
    <t>Zadavatel:</t>
  </si>
  <si>
    <t>IČ:</t>
  </si>
  <si>
    <t>13582518</t>
  </si>
  <si>
    <t>TJ Sokol Turnov, Skálova 540,Turnov</t>
  </si>
  <si>
    <t>DIČ:</t>
  </si>
  <si>
    <t>Účastník:</t>
  </si>
  <si>
    <t>Vyplň údaj</t>
  </si>
  <si>
    <t>Projektant:</t>
  </si>
  <si>
    <t>46506942</t>
  </si>
  <si>
    <t>PROFES PROJEKT spol. s r.o.</t>
  </si>
  <si>
    <t>CZ46506942</t>
  </si>
  <si>
    <t>True</t>
  </si>
  <si>
    <t>Zpracovatel:</t>
  </si>
  <si>
    <t xml:space="preserve"> </t>
  </si>
  <si>
    <t>Poznámka:</t>
  </si>
  <si>
    <t>Soupis prací je sestaven s využitím Cenové soustavy ÚRS. Položky, které pochází z této cenové soustavy, jsou ve sloupci 'Cenová soustava' označeny popisem 'CS ÚRS' a úrovní příslušného kalendářního pololetí. Veškeré další informace vymezující popis a podmínky použití těchto položek z Cenové soustavy, které nejsou uvedeny přímo v soupisu prací, jsou neomezeně dálkově k dispozici na webu podminky.urs.cz.</t>
  </si>
  <si>
    <t>Cena bez DPH</t>
  </si>
  <si>
    <t>Sazba daně</t>
  </si>
  <si>
    <t>Základ daně</t>
  </si>
  <si>
    <t>Výše daně</t>
  </si>
  <si>
    <t>DPH</t>
  </si>
  <si>
    <t>základní</t>
  </si>
  <si>
    <t>snížená</t>
  </si>
  <si>
    <t>zákl. přenesená</t>
  </si>
  <si>
    <t>sníž. přenesená</t>
  </si>
  <si>
    <t>nulová</t>
  </si>
  <si>
    <t>Cena s DPH</t>
  </si>
  <si>
    <t>v</t>
  </si>
  <si>
    <t>CZK</t>
  </si>
  <si>
    <t>REKAPITULACE OBJEKTŮ STAVBY A SOUPISŮ PRACÍ</t>
  </si>
  <si>
    <t>Informatívní údaje z listů zakázek</t>
  </si>
  <si>
    <t>Kód</t>
  </si>
  <si>
    <t>Popis</t>
  </si>
  <si>
    <t>Cena bez DPH [CZK]</t>
  </si>
  <si>
    <t>Cena s DPH [CZK]</t>
  </si>
  <si>
    <t>Typ</t>
  </si>
  <si>
    <t>z toho Ostat._x000d_
náklady [CZK]</t>
  </si>
  <si>
    <t>DPH [CZK]</t>
  </si>
  <si>
    <t>Normohodiny [h]</t>
  </si>
  <si>
    <t>DPH základní [CZK]</t>
  </si>
  <si>
    <t>DPH snížená [CZK]</t>
  </si>
  <si>
    <t>DPH základní přenesená_x000d_
[CZK]</t>
  </si>
  <si>
    <t>DPH snížená přenesená_x000d_
[CZK]</t>
  </si>
  <si>
    <t>Základna_x000d_
DPH základní</t>
  </si>
  <si>
    <t>Základna_x000d_
DPH snížená</t>
  </si>
  <si>
    <t>Základna_x000d_
DPH zákl. přenesená</t>
  </si>
  <si>
    <t>Základna_x000d_
DPH sníž. přenesená</t>
  </si>
  <si>
    <t>Základna_x000d_
DPH nulová</t>
  </si>
  <si>
    <t>Náklady stavby celkem</t>
  </si>
  <si>
    <t>D</t>
  </si>
  <si>
    <t>0</t>
  </si>
  <si>
    <t>###NOIMPORT###</t>
  </si>
  <si>
    <t>IMPORT</t>
  </si>
  <si>
    <t>{00000000-0000-0000-0000-000000000000}</t>
  </si>
  <si>
    <t>/</t>
  </si>
  <si>
    <t>25061-D.1.1</t>
  </si>
  <si>
    <t>D.1.1 - Stavební část, PBŘ,VRN</t>
  </si>
  <si>
    <t>STA</t>
  </si>
  <si>
    <t>1</t>
  </si>
  <si>
    <t>{1cf2ccfc-c966-4c5c-9e54-b87d72c2dcd9}</t>
  </si>
  <si>
    <t>2</t>
  </si>
  <si>
    <t>25061-D.1.2.2</t>
  </si>
  <si>
    <t>D.1.2.2 - Zdravotně technická instalace</t>
  </si>
  <si>
    <t>{48c34676-60e3-4ace-b230-9d9fc4619601}</t>
  </si>
  <si>
    <t>25061-D.1.2.3</t>
  </si>
  <si>
    <t>D.1.2.3 - Plynovod</t>
  </si>
  <si>
    <t>{ead9850e-e116-4c90-9954-c03bfe42e696}</t>
  </si>
  <si>
    <t>25061-D.1.2.4.a</t>
  </si>
  <si>
    <t>D.1.2.4.a - Vytápění</t>
  </si>
  <si>
    <t>{ba98e086-1982-4c0a-a112-c8d482b8c9cf}</t>
  </si>
  <si>
    <t>25061-EL</t>
  </si>
  <si>
    <t>25061-EL - Elektroinstalace</t>
  </si>
  <si>
    <t>{f6adad38-7f48-4588-9d10-b0a52ca7ad8e}</t>
  </si>
  <si>
    <t>KRYCÍ LIST SOUPISU PRACÍ</t>
  </si>
  <si>
    <t>Objekt:</t>
  </si>
  <si>
    <t>25061-D.1.1 - D.1.1 - Stavební část, PBŘ,VRN</t>
  </si>
  <si>
    <t>REKAPITULACE ČLENĚNÍ SOUPISU PRACÍ</t>
  </si>
  <si>
    <t>Kód dílu - Popis</t>
  </si>
  <si>
    <t>Cena celkem [CZK]</t>
  </si>
  <si>
    <t>-1</t>
  </si>
  <si>
    <t>HSV - Práce a dodávky HSV</t>
  </si>
  <si>
    <t xml:space="preserve">    6 - Úpravy povrchů, podlahy a osazování výplní</t>
  </si>
  <si>
    <t xml:space="preserve">    9 - Ostatní konstrukce a práce, bourání</t>
  </si>
  <si>
    <t xml:space="preserve">    997 - Doprava suti a vybouraných hmot</t>
  </si>
  <si>
    <t xml:space="preserve">    998 - Přesun hmot</t>
  </si>
  <si>
    <t>PSV - Práce a dodávky PSV</t>
  </si>
  <si>
    <t xml:space="preserve">    784 - Dokončovací práce - malby a tapety</t>
  </si>
  <si>
    <t>Ostatní - Ostatní</t>
  </si>
  <si>
    <t xml:space="preserve">    333 - Požárně bezpečnostní řešení</t>
  </si>
  <si>
    <t>VRN - Vedlejší rozpočtové náklady</t>
  </si>
  <si>
    <t xml:space="preserve">    VRN1 - Průzkumné, zeměměřičské a projektové práce</t>
  </si>
  <si>
    <t xml:space="preserve">    VRN3 - Zařízení staveniště</t>
  </si>
  <si>
    <t>SOUPIS PRACÍ</t>
  </si>
  <si>
    <t>PČ</t>
  </si>
  <si>
    <t>MJ</t>
  </si>
  <si>
    <t>Množství</t>
  </si>
  <si>
    <t>J.cena [CZK]</t>
  </si>
  <si>
    <t>Cenová soustava</t>
  </si>
  <si>
    <t>J. Nh [h]</t>
  </si>
  <si>
    <t>Nh celkem [h]</t>
  </si>
  <si>
    <t>J. hmotnost [t]</t>
  </si>
  <si>
    <t>Hmotnost celkem [t]</t>
  </si>
  <si>
    <t>J. suť [t]</t>
  </si>
  <si>
    <t>Suť Celkem [t]</t>
  </si>
  <si>
    <t>Náklady soupisu celkem</t>
  </si>
  <si>
    <t>HSV</t>
  </si>
  <si>
    <t>Práce a dodávky HSV</t>
  </si>
  <si>
    <t>ROZPOCET</t>
  </si>
  <si>
    <t>6</t>
  </si>
  <si>
    <t>Úpravy povrchů, podlahy a osazování výplní</t>
  </si>
  <si>
    <t>R</t>
  </si>
  <si>
    <t>610A1342</t>
  </si>
  <si>
    <t>Omítka vnitřních ploch SANAČNÍ štuková tl. do 50 mm na zdivo vlhké a zasolené</t>
  </si>
  <si>
    <t>m2</t>
  </si>
  <si>
    <t>4</t>
  </si>
  <si>
    <t>K</t>
  </si>
  <si>
    <t>-1761331982</t>
  </si>
  <si>
    <t>PP</t>
  </si>
  <si>
    <t>Online PSC</t>
  </si>
  <si>
    <t>https://podminky.urs.cz/item/CS_URS_2026_01/610A1342</t>
  </si>
  <si>
    <t>VV</t>
  </si>
  <si>
    <t>(8+8+4,3+4,3)*4,14</t>
  </si>
  <si>
    <t>Mezisoučet</t>
  </si>
  <si>
    <t>3</t>
  </si>
  <si>
    <t>R-6-A.00-1001</t>
  </si>
  <si>
    <t xml:space="preserve">D+M Dveře  800/1970 s požární odolností EW45-C-DP1,  vč. zárubní  samozavírač, zapravení omítky, začištění štuk.omítkou </t>
  </si>
  <si>
    <t>kpl</t>
  </si>
  <si>
    <t>-781265200</t>
  </si>
  <si>
    <t xml:space="preserve">D+M Dveře 800/1970 s požární odolností EW45-C-DP1, vč. zárubní 
samozavírač 
zapravení omítky, začištění štuk.omítkou </t>
  </si>
  <si>
    <t>R-6-A.00-1002</t>
  </si>
  <si>
    <t>Stavební přípomoce profesím průrazy, drážky, zapravení, štuk. omítka, malba</t>
  </si>
  <si>
    <t>1soubor</t>
  </si>
  <si>
    <t>1879296786</t>
  </si>
  <si>
    <t>Stavební přípomoce profesím průrazy, drážky, zapravení, štuk.omítka, malba</t>
  </si>
  <si>
    <t>9</t>
  </si>
  <si>
    <t>Ostatní konstrukce a práce, bourání</t>
  </si>
  <si>
    <t>949101111</t>
  </si>
  <si>
    <t>Lešení pomocné pracovní pro objekty pozemních staveb pro zatížení do 150 kg/m2, o výšce lešeňové podlahy do 1,9 m - SPOLEČNÉ PRO VŠECHNY PROFESE</t>
  </si>
  <si>
    <t>41258095</t>
  </si>
  <si>
    <t>https://podminky.urs.cz/item/CS_URS_2026_01/949101111</t>
  </si>
  <si>
    <t>54</t>
  </si>
  <si>
    <t>Součet</t>
  </si>
  <si>
    <t>5</t>
  </si>
  <si>
    <t>968072455</t>
  </si>
  <si>
    <t>Vybourání kovových dveřních zárubní pl do 2 m2</t>
  </si>
  <si>
    <t>1109999567</t>
  </si>
  <si>
    <t>Vybourání kovových rámů oken s křídly, dveřních zárubní, vrat, stěn, ostění nebo obkladů dveřních zárubní, plochy do 2 m2</t>
  </si>
  <si>
    <t>https://podminky.urs.cz/item/CS_URS_2026_01/968072455</t>
  </si>
  <si>
    <t>978013161</t>
  </si>
  <si>
    <t>Otlučení (osekání) vnitřní vápenné, vápenocementové nebo vápenosádrové omítky stěn tl do 25 mm v rozsahu přes 30 do 50%</t>
  </si>
  <si>
    <t>1078564203</t>
  </si>
  <si>
    <t>Otlučení vápenných, vápenocementových nebo vápenosádrových omítek vnitřních ploch tloušťky do 25 mm stěn, včetně vyškrabání spar, v rozsahu přes 30 do 50 %</t>
  </si>
  <si>
    <t>https://podminky.urs.cz/item/CS_URS_2026_01/978013161</t>
  </si>
  <si>
    <t>101,884</t>
  </si>
  <si>
    <t>997</t>
  </si>
  <si>
    <t>Doprava suti a vybouraných hmot</t>
  </si>
  <si>
    <t>7</t>
  </si>
  <si>
    <t>997013211</t>
  </si>
  <si>
    <t>Vnitrostaveništní doprava suti a vybouraných hmot pro budovy v do 6 m ručně</t>
  </si>
  <si>
    <t>t</t>
  </si>
  <si>
    <t>1289642511</t>
  </si>
  <si>
    <t>Vnitrostaveništní doprava suti a vybouraných hmot vodorovně do 50 m s naložením ručně pro budovy a haly výšky do 6 m</t>
  </si>
  <si>
    <t>https://podminky.urs.cz/item/CS_URS_2026_01/997013211</t>
  </si>
  <si>
    <t>8</t>
  </si>
  <si>
    <t>997013501</t>
  </si>
  <si>
    <t>Odvoz suti a vybouraných hmot na skládku nebo meziskládku do 1 km se složením</t>
  </si>
  <si>
    <t>608015350</t>
  </si>
  <si>
    <t>Odvoz suti a vybouraných hmot na skládku nebo meziskládku se složením, na vzdálenost do 1 km</t>
  </si>
  <si>
    <t>https://podminky.urs.cz/item/CS_URS_2026_01/997013501</t>
  </si>
  <si>
    <t>997013509</t>
  </si>
  <si>
    <t>Příplatek k odvozu suti a vybouraných hmot na skládku ZKD 1 km přes 1 km - resp. skládku zhotovitele</t>
  </si>
  <si>
    <t>1937129011</t>
  </si>
  <si>
    <t>Odvoz suti a vybouraných hmot na skládku nebo meziskládku se složením, na vzdálenost Příplatek k ceně za každý další započatý 1 km přes 1 km - resp. skládku zhotovitele</t>
  </si>
  <si>
    <t>https://podminky.urs.cz/item/CS_URS_2026_01/997013509</t>
  </si>
  <si>
    <t>3,001*5</t>
  </si>
  <si>
    <t>10</t>
  </si>
  <si>
    <t>997013863</t>
  </si>
  <si>
    <t>Poplatek za předání recyklačnímu zařízení stavebního odpadu cihelného kód odpadu 17 01 02</t>
  </si>
  <si>
    <t>-760802981</t>
  </si>
  <si>
    <t>Poplatek za předání stavebního odpadu recyklačnímu zařízení cihelného zatříděného do Katalogu odpadů pod kódem 17 01 02</t>
  </si>
  <si>
    <t>https://podminky.urs.cz/item/CS_URS_2026_01/997013863</t>
  </si>
  <si>
    <t>998</t>
  </si>
  <si>
    <t>Přesun hmot</t>
  </si>
  <si>
    <t>11</t>
  </si>
  <si>
    <t>998018002</t>
  </si>
  <si>
    <t>Přesun hmot pro budovy ruční pro budovy v přes 6 do 12 m</t>
  </si>
  <si>
    <t>1825659874</t>
  </si>
  <si>
    <t>Přesun hmot pro budovy občanské výstavby, bydlení, výrobu a služby ruční (bez užití mechanizace) vodorovná dopravní vzdálenost do 100 m pro budovy s jakoukoliv nosnou konstrukcí výšky přes 6 do 12 m</t>
  </si>
  <si>
    <t>https://podminky.urs.cz/item/CS_URS_2026_01/998018002</t>
  </si>
  <si>
    <t>PSV</t>
  </si>
  <si>
    <t>Práce a dodávky PSV</t>
  </si>
  <si>
    <t>784</t>
  </si>
  <si>
    <t>Dokončovací práce - malby a tapety</t>
  </si>
  <si>
    <t>784111001</t>
  </si>
  <si>
    <t>Oprášení (ometení ) podkladu v místnostech v do 3,80 m</t>
  </si>
  <si>
    <t>16</t>
  </si>
  <si>
    <t>-1405725139</t>
  </si>
  <si>
    <t>Oprášení (ometení) podkladu v místnostech výšky do 3,80 m</t>
  </si>
  <si>
    <t>https://podminky.urs.cz/item/CS_URS_2026_01/784111001</t>
  </si>
  <si>
    <t>13</t>
  </si>
  <si>
    <t>784221101</t>
  </si>
  <si>
    <t>Dvojnásobné bílé malby ze směsí za sucha dobře otěruvzdorných v místnostech do 3,80 m PRO SANAČNÍ OMÍTKY</t>
  </si>
  <si>
    <t>-1980161159</t>
  </si>
  <si>
    <t>Malby z malířských směsí otěruvzdorných za sucha dvojnásobné, bílé za sucha otěruvzdorné dobře v místnostech výšky do 3,80 m PRO SANAČNÍ OMÍTKY</t>
  </si>
  <si>
    <t>https://podminky.urs.cz/item/CS_URS_2026_01/784221101</t>
  </si>
  <si>
    <t>14</t>
  </si>
  <si>
    <t>784221103</t>
  </si>
  <si>
    <t xml:space="preserve">Dvojnásobné bílé malby ze směsí za sucha dobře otěruvzdorných v místnostech přes 3,80 do 5,00 m </t>
  </si>
  <si>
    <t>-50597763</t>
  </si>
  <si>
    <t>https://podminky.urs.cz/item/CS_URS_2026_01/784221103</t>
  </si>
  <si>
    <t>50</t>
  </si>
  <si>
    <t xml:space="preserve">Mezisoučet </t>
  </si>
  <si>
    <t>Ostatní</t>
  </si>
  <si>
    <t>333</t>
  </si>
  <si>
    <t>Požárně bezpečnostní řešení</t>
  </si>
  <si>
    <t>15</t>
  </si>
  <si>
    <t>R-333-A.00-1001</t>
  </si>
  <si>
    <t xml:space="preserve">D+M přenosný hasící přístroj  S5KTe</t>
  </si>
  <si>
    <t>512</t>
  </si>
  <si>
    <t>1150132736</t>
  </si>
  <si>
    <t>D+M přenosný hasící přístroj S5KTe</t>
  </si>
  <si>
    <t>R-333-A.00-1002</t>
  </si>
  <si>
    <t>soubor</t>
  </si>
  <si>
    <t>1944410583</t>
  </si>
  <si>
    <t>D+M detektor CO, lékárnička, bateriová svítilna, provozní řád</t>
  </si>
  <si>
    <t>17</t>
  </si>
  <si>
    <t>R-333-A.00-1003</t>
  </si>
  <si>
    <t>1088242003</t>
  </si>
  <si>
    <t>Označení uzávěrů hlavních médií, označení únikových cest</t>
  </si>
  <si>
    <t>VRN</t>
  </si>
  <si>
    <t>Vedlejší rozpočtové náklady</t>
  </si>
  <si>
    <t>VRN1</t>
  </si>
  <si>
    <t>Průzkumné, zeměměřičské a projektové práce</t>
  </si>
  <si>
    <t>18</t>
  </si>
  <si>
    <t>013254000</t>
  </si>
  <si>
    <t>Dokumentace skutečného provedení stavby</t>
  </si>
  <si>
    <t>1024</t>
  </si>
  <si>
    <t>1848863765</t>
  </si>
  <si>
    <t>https://podminky.urs.cz/item/CS_URS_2026_01/013254000</t>
  </si>
  <si>
    <t>19</t>
  </si>
  <si>
    <t>013274000</t>
  </si>
  <si>
    <t>Pasportizace objektu před započetím prací</t>
  </si>
  <si>
    <t>-358505926</t>
  </si>
  <si>
    <t>https://podminky.urs.cz/item/CS_URS_2026_01/013274000</t>
  </si>
  <si>
    <t>VRN3</t>
  </si>
  <si>
    <t>Zařízení staveniště</t>
  </si>
  <si>
    <t>20</t>
  </si>
  <si>
    <t>030001000</t>
  </si>
  <si>
    <t>1824931325</t>
  </si>
  <si>
    <t>https://podminky.urs.cz/item/CS_URS_2026_01/030001000</t>
  </si>
  <si>
    <t>25061-D.1.2.2 - D.1.2.2 - Zdravotně technická instalace</t>
  </si>
  <si>
    <t xml:space="preserve">    721 - Zdravotechnika - vnitřní kanalizace</t>
  </si>
  <si>
    <t xml:space="preserve">    722 - Zdravotechnika - vnitřní vodovod</t>
  </si>
  <si>
    <t xml:space="preserve">    725 - Zdravotechnika - zařizovací předměty</t>
  </si>
  <si>
    <t xml:space="preserve">    727 - Zdravotechnika - protipožární ochrana</t>
  </si>
  <si>
    <t>721</t>
  </si>
  <si>
    <t>Zdravotechnika - vnitřní kanalizace</t>
  </si>
  <si>
    <t>721174041</t>
  </si>
  <si>
    <t>Potrubí z trub polypropylenových připojovací DN 32 - vč. tvarovek</t>
  </si>
  <si>
    <t>m</t>
  </si>
  <si>
    <t>-828400736</t>
  </si>
  <si>
    <t>https://podminky.urs.cz/item/CS_URS_2026_01/721174041</t>
  </si>
  <si>
    <t>721174043</t>
  </si>
  <si>
    <t xml:space="preserve">Potrubí z trub polypropylenových připojovací DN 50  vč. tvarovek</t>
  </si>
  <si>
    <t>-1031684174</t>
  </si>
  <si>
    <t>Potrubí z trub polypropylenových připojovací DN 50 vč. tvarovek</t>
  </si>
  <si>
    <t>https://podminky.urs.cz/item/CS_URS_2026_01/721174043</t>
  </si>
  <si>
    <t>721290111</t>
  </si>
  <si>
    <t>Zkouška těsnosti potrubí kanalizace vodou DN do 125</t>
  </si>
  <si>
    <t>2032535456</t>
  </si>
  <si>
    <t>Zkouška těsnosti kanalizace v objektech vodou do DN 125</t>
  </si>
  <si>
    <t>https://podminky.urs.cz/item/CS_URS_2026_01/721290111</t>
  </si>
  <si>
    <t>998721121</t>
  </si>
  <si>
    <t>Přesun hmot tonážní pro vnitřní kanalizaci ruční v objektech v do 6 m</t>
  </si>
  <si>
    <t>1274456142</t>
  </si>
  <si>
    <t>Přesun hmot pro vnitřní kanalizaci stanovený z hmotnosti přesunovaného materiálu vodorovná dopravní vzdálenost do 50 m ruční (bez užití mechanizace) v objektech výšky do 6 m</t>
  </si>
  <si>
    <t>https://podminky.urs.cz/item/CS_URS_2026_01/998721121</t>
  </si>
  <si>
    <t>998721312</t>
  </si>
  <si>
    <t>Přesun hmot procentní pro vnitřní kanalizaci ruční v objektech v přes 6 do 12 m</t>
  </si>
  <si>
    <t>%</t>
  </si>
  <si>
    <t>-1622707451</t>
  </si>
  <si>
    <t>Přesun hmot pro vnitřní kanalizaci stanovený procentní sazbou (%) z ceny vodorovná dopravní vzdálenost do 50 m ruční (bez užití mechanizace) v objektech výšky přes 6 do 12 m</t>
  </si>
  <si>
    <t>https://podminky.urs.cz/item/CS_URS_2026_01/998721312</t>
  </si>
  <si>
    <t>R-721-A.00-1001</t>
  </si>
  <si>
    <t xml:space="preserve">Napojení nových kotlů  na kanalizační potrubí/odvod kondenzátu</t>
  </si>
  <si>
    <t>1468525349</t>
  </si>
  <si>
    <t>Napojení nových kotlů na kanalizační potrubí/odvod kondenzátu</t>
  </si>
  <si>
    <t>R-721-A.00-1002</t>
  </si>
  <si>
    <t>Napojení nového odvodu spalin na kanalizační potrubí/odvod kondenzátu</t>
  </si>
  <si>
    <t>932913101</t>
  </si>
  <si>
    <t>R-721-A.00-1003</t>
  </si>
  <si>
    <t>Napojení kanalizačního potrubí na neutralizační zařízení kondenzátu</t>
  </si>
  <si>
    <t>398245537</t>
  </si>
  <si>
    <t>R-721-A.00-1004</t>
  </si>
  <si>
    <t>Napojení kanalizačního potrubí na čerpací stanici kondenzátu</t>
  </si>
  <si>
    <t>432650215</t>
  </si>
  <si>
    <t>R-721-A.00-1005</t>
  </si>
  <si>
    <t>Napojení nového kanalizačního potrubí na stávající kanalizační potrubí</t>
  </si>
  <si>
    <t>419360383</t>
  </si>
  <si>
    <t>R-721-A.00-1006</t>
  </si>
  <si>
    <t>T-kus s nátrubkem = pojistné potrubí při přeplnění neutral.zařízení</t>
  </si>
  <si>
    <t>572413422</t>
  </si>
  <si>
    <t>R-721-A.00-1007</t>
  </si>
  <si>
    <t>Napojení PjV kotlů na kanalizační potrubí</t>
  </si>
  <si>
    <t>1722431111</t>
  </si>
  <si>
    <t>R-721-A.00-1008</t>
  </si>
  <si>
    <t>Napojení nového kanalizačního potrubí na stávající jímku</t>
  </si>
  <si>
    <t>800346594</t>
  </si>
  <si>
    <t>R-721-A.00-1009</t>
  </si>
  <si>
    <t>-1414664854</t>
  </si>
  <si>
    <t>Montážní materiál (konzoly, objímky, atd,…)</t>
  </si>
  <si>
    <t>722</t>
  </si>
  <si>
    <t>Zdravotechnika - vnitřní vodovod</t>
  </si>
  <si>
    <t>722170801</t>
  </si>
  <si>
    <t>Demontáž rozvodů vody z plastů D do 25</t>
  </si>
  <si>
    <t>1684396146</t>
  </si>
  <si>
    <t>Demontáž rozvodů vody z plastů do Ø 25 mm</t>
  </si>
  <si>
    <t>https://podminky.urs.cz/item/CS_URS_2026_01/722170801</t>
  </si>
  <si>
    <t>722174003.cz</t>
  </si>
  <si>
    <t xml:space="preserve">Potrubí vodovodní plastové PPR S3,2 spojované svařováním D 25x3,5 mm  + izolace parotěsná+závěsy+ pz korýtka</t>
  </si>
  <si>
    <t>245344500</t>
  </si>
  <si>
    <t>Potrubí z trubek polypropylenových spojovaných svařováním z jednovrstvého PP-R S3,2 (PN 16) D 25/3,5
+ izolace parotěsná+závěsy+ pz korýtka</t>
  </si>
  <si>
    <t>722181851</t>
  </si>
  <si>
    <t>Demontáž termoizolačních trubic z trub D do 45</t>
  </si>
  <si>
    <t>1566164307</t>
  </si>
  <si>
    <t>Demontáž ochrany potrubí termoizolačních trubic z trub, průměru do 45 mm</t>
  </si>
  <si>
    <t>https://podminky.urs.cz/item/CS_URS_2026_01/722181851</t>
  </si>
  <si>
    <t>722224152</t>
  </si>
  <si>
    <t>Kulový kohout zahradní s vnějším závitem a páčkou PN 15, T 120°C G 1/2" - 3/4"</t>
  </si>
  <si>
    <t>kus</t>
  </si>
  <si>
    <t>1604624678</t>
  </si>
  <si>
    <t>Armatury s jedním závitem ventily kulové zahradní uzávěry PN 15 do 120° C G 1/2" - 3/4"</t>
  </si>
  <si>
    <t>https://podminky.urs.cz/item/CS_URS_2026_01/722224152</t>
  </si>
  <si>
    <t>722290234</t>
  </si>
  <si>
    <t>Proplach a dezinfekce vodovodního potrubí DN do 80</t>
  </si>
  <si>
    <t>836232902</t>
  </si>
  <si>
    <t>Zkoušky, proplach a desinfekce vodovodního potrubí proplach a desinfekce vodovodního potrubí do DN 80</t>
  </si>
  <si>
    <t>https://podminky.urs.cz/item/CS_URS_2026_01/722290234</t>
  </si>
  <si>
    <t>722290246</t>
  </si>
  <si>
    <t>Zkouška těsnosti vodovodního potrubí plastového DN do 40</t>
  </si>
  <si>
    <t>1828804531</t>
  </si>
  <si>
    <t>Zkoušky, proplach a desinfekce vodovodního potrubí zkoušky těsnosti vodovodního potrubí plastového do DN 40</t>
  </si>
  <si>
    <t>https://podminky.urs.cz/item/CS_URS_2026_01/722290246</t>
  </si>
  <si>
    <t>998722122</t>
  </si>
  <si>
    <t>Přesun hmot tonážní pro vnitřní vodovod ruční v objektech v přes 6 do 12 m</t>
  </si>
  <si>
    <t>1446811159</t>
  </si>
  <si>
    <t>Přesun hmot pro vnitřní vodovod stanovený z hmotnosti přesunovaného materiálu vodorovná dopravní vzdálenost do 50 m ruční (bez užití mechanizace) v objektech výšky přes 6 do 12 m</t>
  </si>
  <si>
    <t>https://podminky.urs.cz/item/CS_URS_2026_01/998722122</t>
  </si>
  <si>
    <t>22</t>
  </si>
  <si>
    <t>R-722-A.00-1001</t>
  </si>
  <si>
    <t xml:space="preserve">Zaslepní odbočky vodovodu  PPR PN20 25x3,5 pro doplňování do OS po jejím zrušení</t>
  </si>
  <si>
    <t>-1490880457</t>
  </si>
  <si>
    <t>Zaslepní odbočky vodovodu PPR PN20 25x3,5 pro doplňování do OS po jejím zrušení</t>
  </si>
  <si>
    <t>23</t>
  </si>
  <si>
    <t>R-722-A.00-1002</t>
  </si>
  <si>
    <t>Demontáž stávajícího systému pro úpravu a doplňování vody do OS (solenoid.ventil, KK, vodoměr, zařízení pro úpravu a doplňovaní)</t>
  </si>
  <si>
    <t>1707498217</t>
  </si>
  <si>
    <t>24</t>
  </si>
  <si>
    <t>R-722-A.00-2001</t>
  </si>
  <si>
    <t>Napojení nového vnitřního vodovodu na stávající vodovod</t>
  </si>
  <si>
    <t>-237025991</t>
  </si>
  <si>
    <t>25</t>
  </si>
  <si>
    <t>R-722-A.00-2002</t>
  </si>
  <si>
    <t>Napojení nového systému úpravy a doplňovaní vody do OS na vodovod</t>
  </si>
  <si>
    <t>638497194</t>
  </si>
  <si>
    <t>26</t>
  </si>
  <si>
    <t>R-722-A.00-2003</t>
  </si>
  <si>
    <t>Potrubní tvarovky-kolena, oblouky, přechody, zaslepení a zhotovení odboček, spoj., upevňovací a instalalérský materiál</t>
  </si>
  <si>
    <t>1638274883</t>
  </si>
  <si>
    <t>27</t>
  </si>
  <si>
    <t>R-722-A.00-2004</t>
  </si>
  <si>
    <t>Šroubení, přírubové spoje a pomocný materiál (těsnění, šrouby, podložky a matice) Montážní materiál (konzoly, objímky, pevné a kluzné body,…)</t>
  </si>
  <si>
    <t>-471704012</t>
  </si>
  <si>
    <t>725</t>
  </si>
  <si>
    <t>Zdravotechnika - zařizovací předměty</t>
  </si>
  <si>
    <t>28</t>
  </si>
  <si>
    <t>725810811</t>
  </si>
  <si>
    <t>Demontáž ventilů výtokových nástěnných</t>
  </si>
  <si>
    <t>-641133448</t>
  </si>
  <si>
    <t>Demontáž výtokových ventilů nástěnných</t>
  </si>
  <si>
    <t>https://podminky.urs.cz/item/CS_URS_2026_01/725810811</t>
  </si>
  <si>
    <t>727</t>
  </si>
  <si>
    <t>Zdravotechnika - protipožární ochrana</t>
  </si>
  <si>
    <t>29</t>
  </si>
  <si>
    <t>727112052</t>
  </si>
  <si>
    <t>Trubní ucpávka ocelového potrubí s hořlavou izolací DN 32 stropem tl 150 mm požární odolnost EI 90-120</t>
  </si>
  <si>
    <t>1937215454</t>
  </si>
  <si>
    <t>Protipožární trubní ucpávky ocelového potrubí s hořlavou izolací prostup stropem tloušťky 150 mm požární odolnost EI 90-120 DN 32</t>
  </si>
  <si>
    <t>https://podminky.urs.cz/item/CS_URS_2026_01/727112052</t>
  </si>
  <si>
    <t>30</t>
  </si>
  <si>
    <t>998727122</t>
  </si>
  <si>
    <t>Přesun hmot tonážní pro protipožární ochranu ruční v objektech v přes 6 do 12 m</t>
  </si>
  <si>
    <t>-764526779</t>
  </si>
  <si>
    <t>Přesun hmot pro protipožární ochranu stanovený z hmotnosti přesunovaného materiálu vodorovná dopravní vzdálenost do 50 m ruční (bez užití mechanizace) v objektech výšky přes 6 do 12 m</t>
  </si>
  <si>
    <t>https://podminky.urs.cz/item/CS_URS_2026_01/998727122</t>
  </si>
  <si>
    <t>31</t>
  </si>
  <si>
    <t>146177813</t>
  </si>
  <si>
    <t>25061-D.1.2.3 - D.1.2.3 - Plynovod</t>
  </si>
  <si>
    <t xml:space="preserve">    723 - Zdravotechnika - vnitřní plynovod</t>
  </si>
  <si>
    <t xml:space="preserve">    783 - Dokončovací práce - nátěry</t>
  </si>
  <si>
    <t>M - Práce a dodávky M</t>
  </si>
  <si>
    <t xml:space="preserve">    23-M - Montáže potrubí</t>
  </si>
  <si>
    <t xml:space="preserve">    58-M - Revize vyhrazených technických zařízení</t>
  </si>
  <si>
    <t>723</t>
  </si>
  <si>
    <t>Zdravotechnika - vnitřní plynovod</t>
  </si>
  <si>
    <t>723111202</t>
  </si>
  <si>
    <t xml:space="preserve">Potrubí ocelové závitové černé bezešvé svařované běžné DN 15  vč. závěsů</t>
  </si>
  <si>
    <t>1077967617</t>
  </si>
  <si>
    <t>Potrubí z ocelových trubek závitových černých spojovaných svařováním, bezešvých běžných DN 15 vč. závěsů</t>
  </si>
  <si>
    <t>https://podminky.urs.cz/item/CS_URS_2026_01/723111202</t>
  </si>
  <si>
    <t>723111203</t>
  </si>
  <si>
    <t xml:space="preserve">Potrubí ocelové závitové černé bezešvé svařované běžné DN 20  vč. závěsů</t>
  </si>
  <si>
    <t>-511600142</t>
  </si>
  <si>
    <t>Potrubí z ocelových trubek závitových černých spojovaných svařováním, bezešvých běžných DN 20 vč. závěsů</t>
  </si>
  <si>
    <t>https://podminky.urs.cz/item/CS_URS_2026_01/723111203</t>
  </si>
  <si>
    <t>723111206</t>
  </si>
  <si>
    <t>Potrubí ocelové závitové černé bezešvé svařované běžné DN 40 vč. závěsů</t>
  </si>
  <si>
    <t>1936095315</t>
  </si>
  <si>
    <t>Potrubí z ocelových trubek závitových černých spojovaných svařováním, bezešvých běžných DN 40 vč. závěsů</t>
  </si>
  <si>
    <t>https://podminky.urs.cz/item/CS_URS_2026_01/723111206</t>
  </si>
  <si>
    <t>723120804</t>
  </si>
  <si>
    <t>Demontáž potrubí ocelové závitové svařované DN do 25 vč. závěsů</t>
  </si>
  <si>
    <t>1160627977</t>
  </si>
  <si>
    <t>Demontáž potrubí svařovaného z ocelových trubek závitových do DN 25 vč. závěsů</t>
  </si>
  <si>
    <t>https://podminky.urs.cz/item/CS_URS_2026_01/723120804</t>
  </si>
  <si>
    <t>723150312</t>
  </si>
  <si>
    <t xml:space="preserve">Potrubí z ocelových trubek hladkých černých spojovaných svařováním tvářených za tepla DN50  vč. závěsů</t>
  </si>
  <si>
    <t>-970331079</t>
  </si>
  <si>
    <t>Potrubí z ocelových trubek hladkých černých spojovaných svařováním tvářených za tepla DN50 vč. závěsů</t>
  </si>
  <si>
    <t>https://podminky.urs.cz/item/CS_URS_2026_01/723150312</t>
  </si>
  <si>
    <t>723150318</t>
  </si>
  <si>
    <t>Potrubí z ocelových trubek hladkých černých spojovaných svařováním tvářených za tepla DN 250 vč. závěsů</t>
  </si>
  <si>
    <t>1733740562</t>
  </si>
  <si>
    <t>https://podminky.urs.cz/item/CS_URS_2026_01/723150318</t>
  </si>
  <si>
    <t>723221302</t>
  </si>
  <si>
    <t>Ventil vzorkovací rohový G 1/2" PN 5 s vnějším závitem</t>
  </si>
  <si>
    <t>686631199</t>
  </si>
  <si>
    <t>Armatury s jedním závitem ventily vzorkovací rohové PN 5 vnější závit G 1/2"</t>
  </si>
  <si>
    <t>https://podminky.urs.cz/item/CS_URS_2026_01/723221302</t>
  </si>
  <si>
    <t>723230102</t>
  </si>
  <si>
    <t>Kulový uzávěr přímý PN 5 G 1/2" FF s protipožární armaturou a 2x vnitřním závitem</t>
  </si>
  <si>
    <t>1777553065</t>
  </si>
  <si>
    <t>Armatury se dvěma závity s protipožární armaturou PN 5 kulové uzávěry přímé závity vnitřní G 1/2" FF</t>
  </si>
  <si>
    <t>https://podminky.urs.cz/item/CS_URS_2026_01/723230102</t>
  </si>
  <si>
    <t>723231166</t>
  </si>
  <si>
    <t xml:space="preserve">Armatury se dvěma závity kohouty kulové PN 42 do 650°C plnoprůtokové vnitřní závit těžká řada G 1 1/2"  DN40</t>
  </si>
  <si>
    <t>-132300851</t>
  </si>
  <si>
    <t>Armatury se dvěma závity kohouty kulové PN 42 do 650°C plnoprůtokové vnitřní závit těžká řada G 1 1/2" DN40</t>
  </si>
  <si>
    <t>https://podminky.urs.cz/item/CS_URS_2026_01/723231166</t>
  </si>
  <si>
    <t>723233005</t>
  </si>
  <si>
    <t xml:space="preserve">Armatury se dvěma závity plynové filtry těleso hliník PN 6 do 80°C G 1 1/2"  DN40</t>
  </si>
  <si>
    <t>277896766</t>
  </si>
  <si>
    <t>Armatury se dvěma závity plynové filtry těleso hliník PN 6 do 80°C G 1 1/2" DN40</t>
  </si>
  <si>
    <t>https://podminky.urs.cz/item/CS_URS_2026_01/723233005</t>
  </si>
  <si>
    <t>998723311</t>
  </si>
  <si>
    <t>Přesun hmot procentní pro vnitřní plynovod ruční v objektech v do 6 m</t>
  </si>
  <si>
    <t>64</t>
  </si>
  <si>
    <t>-915310141</t>
  </si>
  <si>
    <t>Přesun hmot pro vnitřní plynovod stanovený procentní sazbou (%) z ceny vodorovná dopravní vzdálenost do 50 m ruční (bez užití mechanizace) v objektech výšky do 6 m</t>
  </si>
  <si>
    <t>https://podminky.urs.cz/item/CS_URS_2026_01/998723311</t>
  </si>
  <si>
    <t>723150804</t>
  </si>
  <si>
    <t>Demontáž potrubí ocelové hladké svařované D přes 76 do 108</t>
  </si>
  <si>
    <t>-1758247854</t>
  </si>
  <si>
    <t>Demontáž potrubí svařovaného z ocelových trubek hladkých přes 76 do Ø 108</t>
  </si>
  <si>
    <t>https://podminky.urs.cz/item/CS_URS_2026_01/723150804</t>
  </si>
  <si>
    <t>723120805</t>
  </si>
  <si>
    <t xml:space="preserve">Demontáž potrubí ocelové závitové svařované DN od 25 do 50  vč. závěsů</t>
  </si>
  <si>
    <t>1580389105</t>
  </si>
  <si>
    <t>Demontáž potrubí svařovaného z ocelových trubek závitových přes 25 do DN 50 vč. závěsů</t>
  </si>
  <si>
    <t>https://podminky.urs.cz/item/CS_URS_2026_01/723120805</t>
  </si>
  <si>
    <t>R-723-A.00-1001</t>
  </si>
  <si>
    <t>Demontáž plynových armatur</t>
  </si>
  <si>
    <t>-1720347633</t>
  </si>
  <si>
    <t>Demontáž: kulového uzávěru DN 15 - DN 40 8 kpl
 manometrický kohout+manometr 0-6kPa 3 kpl</t>
  </si>
  <si>
    <t>R-723-A.00-1002</t>
  </si>
  <si>
    <t>Demontáž stávajících rozvodů, odvoz, likvidace</t>
  </si>
  <si>
    <t>-1060077454</t>
  </si>
  <si>
    <t>R-723-A.00-1003</t>
  </si>
  <si>
    <t>Odpojení stávajících kotlů</t>
  </si>
  <si>
    <t>162575563</t>
  </si>
  <si>
    <t>R-723-A.00-1004</t>
  </si>
  <si>
    <t>-1921115078</t>
  </si>
  <si>
    <t>Zaslepení potrubí po odstranění odboček plynovodu</t>
  </si>
  <si>
    <t>723421102</t>
  </si>
  <si>
    <t>manometrický kohout+manometr 0-6kPa</t>
  </si>
  <si>
    <t>1008311283</t>
  </si>
  <si>
    <t>R-723-A.00-3001</t>
  </si>
  <si>
    <t>Zaškolení obsluhy</t>
  </si>
  <si>
    <t>-1935990660</t>
  </si>
  <si>
    <t>R-723-A.00-3002</t>
  </si>
  <si>
    <t>Zaslepovací zátka</t>
  </si>
  <si>
    <t>ks</t>
  </si>
  <si>
    <t>-1585043267</t>
  </si>
  <si>
    <t>R-723-A.00-3003</t>
  </si>
  <si>
    <t>Nastavení regulátorů tlaku plynu a dalších armatur v HUP po změně průtokových poměrů v plynovodu</t>
  </si>
  <si>
    <t>510250118</t>
  </si>
  <si>
    <t>R-723-A.00-3004</t>
  </si>
  <si>
    <t>Napojení nového odvzdušňovacího potrubí od kotlů na stávající odvzdušňovací potrubí</t>
  </si>
  <si>
    <t>-232228834</t>
  </si>
  <si>
    <t>R-723-A.00-3005</t>
  </si>
  <si>
    <t>19418079</t>
  </si>
  <si>
    <t>Napojení nového potrubí ke kotlům na stávající ntl.plynovod</t>
  </si>
  <si>
    <t>R-723-A.00-3006</t>
  </si>
  <si>
    <t>478464777</t>
  </si>
  <si>
    <t>Napojení nové odbočky ntl.plynovodu na stávající odbočku ntl.plynovodu</t>
  </si>
  <si>
    <t>R-723-A.00-3007</t>
  </si>
  <si>
    <t>Posun stávajícího plynoměru do nové pozice</t>
  </si>
  <si>
    <t>21972803</t>
  </si>
  <si>
    <t>R-723-A.00-3008</t>
  </si>
  <si>
    <t>Napojení nových kotlů na plynovod a uvedení do provozu dle specifikace výrobce kotlů</t>
  </si>
  <si>
    <t>1237282218</t>
  </si>
  <si>
    <t>R-723-A.00-3009</t>
  </si>
  <si>
    <t>-618132217</t>
  </si>
  <si>
    <t>Napojení nového odvzdušňovacího potrubí od havarijního elemag.uzávěru na stávající odvzdušňovací potrubí</t>
  </si>
  <si>
    <t>899921121</t>
  </si>
  <si>
    <t>Montáž elektromagnetického ventilu pro závlahový systém 6/4"</t>
  </si>
  <si>
    <t>-1396035097</t>
  </si>
  <si>
    <t>Montáž elektromagnetického ventilu G 6/4" jednoho kusu</t>
  </si>
  <si>
    <t>https://podminky.urs.cz/item/CS_URS_2026_01/899921121</t>
  </si>
  <si>
    <t>M</t>
  </si>
  <si>
    <t>40541026</t>
  </si>
  <si>
    <t xml:space="preserve">havarijní elektromagnetický ventil/bezpečnostní uzávěr plynu  DN50, 230V </t>
  </si>
  <si>
    <t>2051543459</t>
  </si>
  <si>
    <t>R-723-A.00-3010</t>
  </si>
  <si>
    <t>24479101</t>
  </si>
  <si>
    <t>ocelová příruba PN6 DN50</t>
  </si>
  <si>
    <t>727112021</t>
  </si>
  <si>
    <t xml:space="preserve">Protipožární ochrana při průchodu stávajících potrubí požárně dělící konstrukcí   potrubí DN50 až DN20 vč.tepelné izolace  </t>
  </si>
  <si>
    <t>92917436</t>
  </si>
  <si>
    <t xml:space="preserve">Protipožární ochrana při průchodu stávajících potrubí požárně dělící konstrukcí potrubí DN50 až DN20 vč.tepelné izolace </t>
  </si>
  <si>
    <t>https://podminky.urs.cz/item/CS_URS_2026_01/727112021</t>
  </si>
  <si>
    <t>783</t>
  </si>
  <si>
    <t>Dokončovací práce - nátěry</t>
  </si>
  <si>
    <t>32</t>
  </si>
  <si>
    <t>783614551</t>
  </si>
  <si>
    <t>Základní jednonásobný syntetický nátěr potrubí DN do 50 mm</t>
  </si>
  <si>
    <t>-1374272551</t>
  </si>
  <si>
    <t>Základní nátěr armatur a kovových potrubí jednonásobný potrubí do DN 50 mm syntetický</t>
  </si>
  <si>
    <t>https://podminky.urs.cz/item/CS_URS_2026_01/783614551</t>
  </si>
  <si>
    <t>33</t>
  </si>
  <si>
    <t>783614591</t>
  </si>
  <si>
    <t>Základní jednonásobný syntetický nátěr potrubí DN přes 200 mm</t>
  </si>
  <si>
    <t>-862855107</t>
  </si>
  <si>
    <t>Základní nátěr armatur a kovových potrubí jednonásobný potrubí přes DN 200 mm syntetický</t>
  </si>
  <si>
    <t>https://podminky.urs.cz/item/CS_URS_2026_01/783614591</t>
  </si>
  <si>
    <t>34</t>
  </si>
  <si>
    <t>783615551</t>
  </si>
  <si>
    <t>Mezinátěr jednonásobný syntetický nátěr potrubí DN do 50 mm</t>
  </si>
  <si>
    <t>-1525549680</t>
  </si>
  <si>
    <t>Mezinátěr armatur a kovových potrubí potrubí do DN 50 mm syntetický standardní</t>
  </si>
  <si>
    <t>https://podminky.urs.cz/item/CS_URS_2026_01/783615551</t>
  </si>
  <si>
    <t>35</t>
  </si>
  <si>
    <t>783615591</t>
  </si>
  <si>
    <t>Mezinátěr jednonásobný syntetický nátěr potrubí DN přes 200 mm</t>
  </si>
  <si>
    <t>-1441578738</t>
  </si>
  <si>
    <t>Mezinátěr armatur a kovových potrubí potrubí přes DN 200 mm syntetický standardní</t>
  </si>
  <si>
    <t>https://podminky.urs.cz/item/CS_URS_2026_01/783615591</t>
  </si>
  <si>
    <t>36</t>
  </si>
  <si>
    <t>783617601</t>
  </si>
  <si>
    <t>Krycí jednonásobný syntetický nátěr potrubí DN do 50 mm</t>
  </si>
  <si>
    <t>-750180105</t>
  </si>
  <si>
    <t>Krycí nátěr (email) armatur a kovových potrubí potrubí do DN 50 mm jednonásobný syntetický standardní</t>
  </si>
  <si>
    <t>https://podminky.urs.cz/item/CS_URS_2026_01/783617601</t>
  </si>
  <si>
    <t>37</t>
  </si>
  <si>
    <t>783617681</t>
  </si>
  <si>
    <t>Krycí jednonásobný syntetický nátěr potrubí DN přes 200 mm</t>
  </si>
  <si>
    <t>-823086973</t>
  </si>
  <si>
    <t>Krycí nátěr (email) armatur a kovových potrubí potrubí přes DN 200 mm jednonásobný syntetický standardní</t>
  </si>
  <si>
    <t>https://podminky.urs.cz/item/CS_URS_2026_01/783617681</t>
  </si>
  <si>
    <t>Práce a dodávky M</t>
  </si>
  <si>
    <t>23-M</t>
  </si>
  <si>
    <t>Montáže potrubí</t>
  </si>
  <si>
    <t>38</t>
  </si>
  <si>
    <t>230170011</t>
  </si>
  <si>
    <t>Tlakové zkoušky těsnosti potrubí - zkouška DN do 40</t>
  </si>
  <si>
    <t>-821855839</t>
  </si>
  <si>
    <t xml:space="preserve">Zkouška těsnosti potrubí DN do 40 </t>
  </si>
  <si>
    <t>https://podminky.urs.cz/item/CS_URS_2026_01/230170011</t>
  </si>
  <si>
    <t>39</t>
  </si>
  <si>
    <t>230170012</t>
  </si>
  <si>
    <t>Tlakové zkoušky těsnosti potrubí - zkouška DN přes 40 do 80</t>
  </si>
  <si>
    <t>89678323</t>
  </si>
  <si>
    <t>Zkouška těsnosti potrubí DN přes 40 do 80</t>
  </si>
  <si>
    <t>https://podminky.urs.cz/item/CS_URS_2026_01/230170012</t>
  </si>
  <si>
    <t>40</t>
  </si>
  <si>
    <t>230170015</t>
  </si>
  <si>
    <t>Tlakové zkoušky těsnosti potrubí - zkouška DN přes 200 do 350</t>
  </si>
  <si>
    <t>-2024101155</t>
  </si>
  <si>
    <t>Zkouška těsnosti potrubí DN přes 200 do 350</t>
  </si>
  <si>
    <t>https://podminky.urs.cz/item/CS_URS_2026_01/230170015</t>
  </si>
  <si>
    <t>58-M</t>
  </si>
  <si>
    <t>Revize vyhrazených technických zařízení</t>
  </si>
  <si>
    <t>41</t>
  </si>
  <si>
    <t>580506036</t>
  </si>
  <si>
    <t>Odvzdušnění domovních plynovodů DN do 50 dl přes 20 do 50 m</t>
  </si>
  <si>
    <t>úsek</t>
  </si>
  <si>
    <t>-788981074</t>
  </si>
  <si>
    <t>Domovní plynovody odvzdušnění , napuištění plynovodu DN do 50 délky přes 20 do 50 m</t>
  </si>
  <si>
    <t>https://podminky.urs.cz/item/CS_URS_2026_01/580506036</t>
  </si>
  <si>
    <t>42</t>
  </si>
  <si>
    <t>580506042.cz</t>
  </si>
  <si>
    <t>tlaková zkouška plynovodu vč. revize</t>
  </si>
  <si>
    <t>-1872374575</t>
  </si>
  <si>
    <t>43</t>
  </si>
  <si>
    <t>-314286487</t>
  </si>
  <si>
    <t>25061-D.1.2.4.a - D.1.2.4.a - Vytápění</t>
  </si>
  <si>
    <t xml:space="preserve">    731 - Ústřední vytápění - kotelny</t>
  </si>
  <si>
    <t xml:space="preserve">    732 - Ústřední vytápění - strojovny</t>
  </si>
  <si>
    <t xml:space="preserve">    733 - Ústřední vytápění - rozvodné potrubí</t>
  </si>
  <si>
    <t xml:space="preserve">    734 - Ústřední vytápění - armatury</t>
  </si>
  <si>
    <t xml:space="preserve">    735 - Ústřední vytápění - otopná tělesa</t>
  </si>
  <si>
    <t xml:space="preserve">    742 - Elektroinstalace - slaboproud</t>
  </si>
  <si>
    <t xml:space="preserve">    6001 - 6001</t>
  </si>
  <si>
    <t>R-9-A.00-1001</t>
  </si>
  <si>
    <t xml:space="preserve">Stavební přípomoce, průrazy, drážky, zapravení, začištění, oprava výmalby:   Stavební úpravy v návaznosti na úpravu otopných těles,   Stavební úprava okna mezi m.č.2.12 a m.č.2.16 </t>
  </si>
  <si>
    <t>-556554598</t>
  </si>
  <si>
    <t>Stavební přípomoce, průrazy, drážky, zapravení, začištění, oprava výmalby
Stavební úpravy v návaznosti na úpravu otopných těles
Stavební úprava okna mezi m.č.2.12 a m.č.2.16</t>
  </si>
  <si>
    <t>727111003</t>
  </si>
  <si>
    <t>Trubní ucpávka ocelového potrubí bez izolace DN 50 stěnou tl 100 mm požární odolnost EI 120</t>
  </si>
  <si>
    <t>-938311792</t>
  </si>
  <si>
    <t xml:space="preserve">Protipožární trubní ucpávky ocelového potrubí bez izolace prostup stěnou tloušťky 100 mm požární odolnost EI 120 DN 50
Protipožární ochrana při průchodu stávajících potrubí požárně dělící konstrukcí potrubí DN50 až DN10 vč.tepelné izolace </t>
  </si>
  <si>
    <t>https://podminky.urs.cz/item/CS_URS_2026_01/727111003</t>
  </si>
  <si>
    <t>731</t>
  </si>
  <si>
    <t>Ústřední vytápění - kotelny</t>
  </si>
  <si>
    <t>998731312</t>
  </si>
  <si>
    <t>Přesun hmot procentní pro kotelny ruční v objektech v přes 6 do 12 m</t>
  </si>
  <si>
    <t>-1944057582</t>
  </si>
  <si>
    <t>Přesun hmot pro kotelny stanovený procentní sazbou (%) z ceny vodorovná dopravní vzdálenost do 50 m ruční (bez užití mechanizace) v objektech výšky přes 6 do 12 m</t>
  </si>
  <si>
    <t>https://podminky.urs.cz/item/CS_URS_2026_01/998731312</t>
  </si>
  <si>
    <t>R-731-A.00-1001</t>
  </si>
  <si>
    <t>odstranění kotle včetně příslušenství (oběhových čerpadel, armatur, atd..), odvoz, likvidace</t>
  </si>
  <si>
    <t>1497294337</t>
  </si>
  <si>
    <t>R-731-A.00-1002</t>
  </si>
  <si>
    <t>odstranění kouřovodů v kotelně , odvoz, likvidace</t>
  </si>
  <si>
    <t>-1918453281</t>
  </si>
  <si>
    <t>R-731-A.00-1003</t>
  </si>
  <si>
    <t>Odstranění trubk. R/S DN100 vč. příslušenství</t>
  </si>
  <si>
    <t>kpol</t>
  </si>
  <si>
    <t>1819135622</t>
  </si>
  <si>
    <t>R-731-A.00-1004</t>
  </si>
  <si>
    <t>Demontáž regulační sestavy okruhú ÚT (oběhová čerpadla, armatury, atd..), odvoz likvidace</t>
  </si>
  <si>
    <t>-1464841895</t>
  </si>
  <si>
    <t>R-731-A.00-1005</t>
  </si>
  <si>
    <t>Odstranění systému doplňování a úpravy otopné vody v kotelně</t>
  </si>
  <si>
    <t>-502330678</t>
  </si>
  <si>
    <t>R-731-A.00-1006</t>
  </si>
  <si>
    <t>Demontáž expan.nádoby 50 l, odvoz likvidace</t>
  </si>
  <si>
    <t>2033795020</t>
  </si>
  <si>
    <t>R-731-A.00-1007</t>
  </si>
  <si>
    <t>Demontáž expan.nádoby 100 l, odvoz likvidace</t>
  </si>
  <si>
    <t>1237415971</t>
  </si>
  <si>
    <t>R-731-A.00-1008</t>
  </si>
  <si>
    <t>odstranění systému řízení a regulace včetně periférií pro detekci a signalizaci poruch, odvoz likvidace</t>
  </si>
  <si>
    <t>soub</t>
  </si>
  <si>
    <t>-522211897</t>
  </si>
  <si>
    <t>R-731-A.00-1009</t>
  </si>
  <si>
    <t>HVDT, připojení DN80, Qmax=18m3/h, PN6, samostojící včetně protipřírub,odvzduš.+vypoušt.ventilu, izolace</t>
  </si>
  <si>
    <t>551487038</t>
  </si>
  <si>
    <t>R-731-A.00-2001</t>
  </si>
  <si>
    <t>D+M Stacionární plynový kondenzační kotel o výkonu 140,3kW (pro 80/60°C).</t>
  </si>
  <si>
    <t>1230462353</t>
  </si>
  <si>
    <t>Stacionární plynový kondenzační kotel o výkonu 140,3kW (pro 80/60°C).
výměník z nerezové oceli, objem vody v kotli 11l, max.výstupní teplota=85°C, 
max.přípustný provozní přetlak=6bar, třída nox=6, jmenovitá účinnost 98,1% (80/60°C), ŠxVxH=600x1127x681mm , spotřeba zemního plynu = 15,1m3/h ,včetně pojistné sady (manometr, Pjv G1"/G1 1/4" po=3,0bar,..) včetně kotlové jednotky+bus modulu, v provedení B</t>
  </si>
  <si>
    <t>R-731-A.00-2002</t>
  </si>
  <si>
    <t xml:space="preserve">Membránová expanzní nádoba o objemu 8L, max.dovolený přetlak 4bar +bezpečnostní uzávěr k měření tlaku  a vypouštění v EN DN20</t>
  </si>
  <si>
    <t>-471108484</t>
  </si>
  <si>
    <t>Membránová expanzní nádoba o objemu 8L, max.dovolený přetlak 4bar +bezpečnostní uzávěr k měření tlaku a vypouštění v EN DN20</t>
  </si>
  <si>
    <t>R-731-A.00-2003</t>
  </si>
  <si>
    <t>Membránová expanzní nádoba o objemu 250L, max.dovolený přetlak 6bar +bezpečnostní uzávěr k měření tlaku a vypouštění v EN DN25</t>
  </si>
  <si>
    <t>-637013912</t>
  </si>
  <si>
    <t>R-731-A.00-2004</t>
  </si>
  <si>
    <t xml:space="preserve">HVDT, připojení DN80, Qmax=18m3/h, PN6, samostojící včetně protipřírub,odvzduš.+vypoušt.ventilu, izolace </t>
  </si>
  <si>
    <t>1169252322</t>
  </si>
  <si>
    <t>R-731-A.00-2005</t>
  </si>
  <si>
    <t xml:space="preserve">Čerpací stanice pro odvod kondenzátu max.prútok 588l/h, max.výtlačná výška 5,7m, objem nádrže 2,65L, vstupní hrdla Ø28mm, výstupní hrdlo Ø10mm včetně příslušenství </t>
  </si>
  <si>
    <t>-1082820300</t>
  </si>
  <si>
    <t>Čerpací stanice pro odvod kondenzátu max.prútok 588l/h, max.výtlačná výška 5,7m, objem nádrže 2,65L, vstupní hrdla Ø28mm, výstupní hrdlo Ø10mm včetně příslušenství</t>
  </si>
  <si>
    <t>R-731-A.00-2006</t>
  </si>
  <si>
    <t xml:space="preserve">Neutralizační zařízení pro celkový výkon kotlů s nerezovým výměníkem do 500kW, včetně granulátu a dalšího přislušenství </t>
  </si>
  <si>
    <t>-1916954405</t>
  </si>
  <si>
    <t>Neutralizační zařízení pro celkový výkon kotlů s nerezovým výměníkem do 500kW, včetně granulátu a dalšího přislušenství</t>
  </si>
  <si>
    <t>R-731-A.00-2007</t>
  </si>
  <si>
    <t xml:space="preserve">Odlučovač nečistot a kalů, horizontální instalace, DN65/PN16, Qmax=20m3/h, včetně magnetické vložky pro oddělení nečistot, protipřírub, izolace a dalšího příslušenství   </t>
  </si>
  <si>
    <t>221660112</t>
  </si>
  <si>
    <t xml:space="preserve">Odlučovač nečistot a kalů, horizontální instalace, DN65/PN16, Qmax=20m3/h, včetně magnetické vložky pro oddělení nečistot, protipřírub, izolace a dalšího příslušenství </t>
  </si>
  <si>
    <t>R-731-A.00-2008</t>
  </si>
  <si>
    <t>Oběhové kotlové čerpadlo s elektronicky řízenými otáčkami DN32, PN 10, délka PORT-PORT 180mm, teplotní třída TF=110, výtlačná výška Hmax=8,0m, EL:230V,136W,1,2A,50Hz, těleso OČ=litina, oběžné kolo=kompozit, včetné montážního příslušenství...</t>
  </si>
  <si>
    <t>2001755431</t>
  </si>
  <si>
    <t>Oběhové kotlové čerpadlo s elektronicky řízenými otáčkami DN32, PN 10, délka PORT-PORT 180mm, teplotní třída TF=110, výtlačná výška Hmax=8,0m, EL:230V,136W,1,2A,50Hz, těleso OČ=litina, oběžné kolo=kompozit, včetné montážního příslušenství(redukce, připoj šroubení,..)</t>
  </si>
  <si>
    <t>R-731-A.00-2009</t>
  </si>
  <si>
    <t>Kombinovaný rozdělovač/sběrač modul 150 PN6 Tmax=105°C</t>
  </si>
  <si>
    <t>-1744797091</t>
  </si>
  <si>
    <t>Kombinovaný rozdělovač/sběrač modul 150 PN6 Tmax=105°C, horní přírubové připojení k/od zdroje DN80, zavítová hrdla sekundárních okruhů dimenze viz.schema, včetně montážního příslušenství (stojan), izolace, vypouštění obou komor G1/2", 4xnávarek pro měření G1/2", protipřírub 2xDN80</t>
  </si>
  <si>
    <t>R-731-A.00-2010</t>
  </si>
  <si>
    <t>Kouřovod kaskády a komín viz.Příloha TZ č.2_Systém odvodu spalin viz samostatný VV</t>
  </si>
  <si>
    <t>948209364</t>
  </si>
  <si>
    <t>R-731-A.00-2011</t>
  </si>
  <si>
    <t>Doplňování a úprava otopné vody: mechanický filtr se zpětným proplachem 90μm DN20 včetně příslušenství</t>
  </si>
  <si>
    <t>-234992808</t>
  </si>
  <si>
    <t>R-731-A.00-2012</t>
  </si>
  <si>
    <t xml:space="preserve">Doplňování a úprava otopné vody: oddělovací člen s vodoměrem k přímému doplňování do OS  včetně příslušenství</t>
  </si>
  <si>
    <t>-1861060640</t>
  </si>
  <si>
    <t>Doplňování a úprava otopné vody: oddělovací člen s vodoměrem k přímému doplňování do OS včetně příslušenství</t>
  </si>
  <si>
    <t>R-731-A.00-2013</t>
  </si>
  <si>
    <t xml:space="preserve">Doplňování a úprava otopné vody: odsolování= pouzdro +omezač průtoku+uzavírací KK s odběrem vzorků+odsolovací patrona pro odsolování na vodivost až 10μS/cm včetně příslušenství </t>
  </si>
  <si>
    <t>1960912615</t>
  </si>
  <si>
    <t>Doplňování a úprava otopné vody: odsolování= pouzdro +omezač průtoku+uzavírací KK s odběrem vzorků+odsolovací patrona pro odsolování na vodivost až 10μS/cm včetně příslušenství</t>
  </si>
  <si>
    <t>R-731-A.00-2014</t>
  </si>
  <si>
    <t>Doplňování a úprava otopné vody: měřící jednotka pro monitorování odsolovacího zařízení pro úpravu topné vody včetně příslušenství</t>
  </si>
  <si>
    <t>-563531109</t>
  </si>
  <si>
    <t>R-731-A.00-2015</t>
  </si>
  <si>
    <t xml:space="preserve">Doplňování a úprava otopné vody: podtlakové odplyňovací zařízení s integrovaným doplňovaním pro OS s EN, max.provozní teplota do 70°C,  včetně řídící jednotky s komunikačním modulem pro hlášení poruchy/nízkého tlaku .....</t>
  </si>
  <si>
    <t>-1264444251</t>
  </si>
  <si>
    <t>Doplňování a úprava otopné vody: podtlakové odplyňovací zařízení s integrovaným doplňovaním pro OS s EN, max.provozní teplota do 70°C, včetně řídící jednotky s komunikačním modulem pro hlášení poruchy/nízkého tlaku v systému do sady poruchových stavů kotelny a dalšího příslušenství</t>
  </si>
  <si>
    <t>732</t>
  </si>
  <si>
    <t>Ústřední vytápění - strojovny</t>
  </si>
  <si>
    <t>998732312</t>
  </si>
  <si>
    <t>Přesun hmot procentní pro strojovny ruční v objektech v přes 6 do 12 m</t>
  </si>
  <si>
    <t>-434972464</t>
  </si>
  <si>
    <t>Přesun hmot pro strojovny stanovený procentní sazbou (%) z ceny vodorovná dopravní vzdálenost do 50 m ruční (bez užití mechanizace) v objektech výšky přes 6 do 12 m</t>
  </si>
  <si>
    <t>https://podminky.urs.cz/item/CS_URS_2026_01/998732312</t>
  </si>
  <si>
    <t>R-732-A.00-1001</t>
  </si>
  <si>
    <t>Oběhové čerpadlo s elektronicky řízenými otáčkami DN15, PN 6/10, délka PORT-PORT 130mm</t>
  </si>
  <si>
    <t>-626082074</t>
  </si>
  <si>
    <t>Oběhové čerpadlo s elektronicky řízenými otáčkami DN15, PN 6/10, délka PORT-PORT 130mm, výtlačná výška Hmax=6,0m, EL:230V, 37W, 0,4A, 50Hz, těleso OČ=litina, oběžné kolo=kompozit, připojení=závitové, včetné montážního příslušenství(redukce, připoj šroubení,..)</t>
  </si>
  <si>
    <t>R-732-A.00-1002</t>
  </si>
  <si>
    <t>Oběhové čerpadlo s elektronicky řízenými otáčkami DN25, PN 6/10, délka PORT-PORT 130mm</t>
  </si>
  <si>
    <t>1944679776</t>
  </si>
  <si>
    <t>Oběhové čerpadlo s elektronicky řízenými otáčkami DN25, PN 6/10, délka PORT-PORT 130mm, výtlačná výška Hmax=9,0m, EL:230V, 90W, 0,78A, 50Hz, těleso OČ=litina, oběžné kolo=kompozit, připojení=závitové, včetné montážního příslušenství(redukce, připoj šroubení,..)</t>
  </si>
  <si>
    <t>R-732-A.00-1003</t>
  </si>
  <si>
    <t>Oběhové čerpadlo s elektronicky řízenými otáčkami DN40, PN 6/10, délka PORT-PORT 250mm</t>
  </si>
  <si>
    <t>-602493486</t>
  </si>
  <si>
    <t>Oběhové čerpadlo s elektronicky řízenými otáčkami DN40, PN 6/10, délka PORT-PORT 250mm, výtlačná výška Hmax=12,0m, EL:230V, 427W, 1,96A, 50Hz, těleso OČ=litina, oběžné kolo=kompozit, připojení=přírubové, včetné montážního příslušenství(redukce, protipříruby,..)</t>
  </si>
  <si>
    <t>733</t>
  </si>
  <si>
    <t>Ústřední vytápění - rozvodné potrubí</t>
  </si>
  <si>
    <t>733110808.cz</t>
  </si>
  <si>
    <t>Demontáž potrubí ocelového závitového DN přes 32 do 50, odvoz, likvidace</t>
  </si>
  <si>
    <t>-720363730</t>
  </si>
  <si>
    <t>733111113.cz</t>
  </si>
  <si>
    <t>Potrubí z trubek ocelových závitových černých spojovaných svařováním bezešvých běžných nízkotlakých PN 16 do 115°C v kotelnách a strojovnách DN 15 včetně tepelné izolace, závěsů</t>
  </si>
  <si>
    <t>6431508</t>
  </si>
  <si>
    <t>733111114.cz</t>
  </si>
  <si>
    <t>Potrubí ocelové závitové černé bezešvé běžné v kotelnách nebo strojovnách DN 20</t>
  </si>
  <si>
    <t>586625403</t>
  </si>
  <si>
    <t>Potrubí z trubek ocelových závitových černých spojovaných svařováním bezešvých běžných nízkotlakých PN 16 do 115°C v kotelnách a strojovnách DN 20 včetně tepelné izolace, závěsů</t>
  </si>
  <si>
    <t>https://podminky.urs.cz/item/CS_URS_2026_01/733111114.cz</t>
  </si>
  <si>
    <t>733111115.cz</t>
  </si>
  <si>
    <t xml:space="preserve">Potrubí z trubek ocelových závitových černých spojovaných svařováním bezešvých běžných nízkotlakých PN 16 do 115°C v kotelnách a strojovnách DN 25  včetně tepelné izolace, závěsů</t>
  </si>
  <si>
    <t>-2023462729</t>
  </si>
  <si>
    <t>Potrubí z trubek ocelových závitových černých spojovaných svařováním bezešvých běžných nízkotlakých PN 16 do 115°C v kotelnách a strojovnách DN 25 včetně tepelné izolace, závěsů</t>
  </si>
  <si>
    <t>733111116.cz</t>
  </si>
  <si>
    <t xml:space="preserve">Potrubí z trubek ocelových závitových černých spojovaných svařováním bezešvých běžných nízkotlakých PN 16 do 115°C v kotelnách a strojovnách DN 32  včetně tepelné izolace, závěsů</t>
  </si>
  <si>
    <t>759756587</t>
  </si>
  <si>
    <t>Potrubí z trubek ocelových závitových černých spojovaných svařováním bezešvých běžných nízkotlakých PN 16 do 115°C v kotelnách a strojovnách DN 32 včetně tepelné izolace, závěsů</t>
  </si>
  <si>
    <t>733111117.cz</t>
  </si>
  <si>
    <t xml:space="preserve">Potrubí ocelové závitové černé bezešvé běžné v kotelnách nebo strojovnách DN 40  včetně tepelné izolace, závěsů</t>
  </si>
  <si>
    <t>404023046</t>
  </si>
  <si>
    <t>Potrubí z trubek ocelových závitových černých spojovaných svařováním bezešvých běžných nízkotlakých PN 16 do 115°C v kotelnách a strojovnách DN 40 včetně tepelné izolace, závěsů</t>
  </si>
  <si>
    <t>733111118.cz</t>
  </si>
  <si>
    <t xml:space="preserve">Potrubí z trubek ocelových závitových černých spojovaných svařováním bezešvých běžných nízkotlakých PN 16 do 115°C v kotelnách a strojovnách DN 50  včetně tepelné izolace, závěsů</t>
  </si>
  <si>
    <t>795349712</t>
  </si>
  <si>
    <t>Potrubí z trubek ocelových závitových černých spojovaných svařováním bezešvých běžných nízkotlakých PN 16 do 115°C v kotelnách a strojovnách DN 50 včetně tepelné izolace, závěsů</t>
  </si>
  <si>
    <t>733113117</t>
  </si>
  <si>
    <t>Potrubí z trubek ocelových závitových černých Příplatek k ceně za zhotovení přípojky z ocelových trubek závitových DN 15 - 80</t>
  </si>
  <si>
    <t>1058605395</t>
  </si>
  <si>
    <t>https://podminky.urs.cz/item/CS_URS_2026_01/733113117</t>
  </si>
  <si>
    <t>733121225.cz</t>
  </si>
  <si>
    <t xml:space="preserve">Potrubí ocelové černé DN80  včetně tepelné izolace, závěsů </t>
  </si>
  <si>
    <t>195901378</t>
  </si>
  <si>
    <t>Potrubí ocelové černé DN80 včetně tepelné izolace, závěsů</t>
  </si>
  <si>
    <t>998733122</t>
  </si>
  <si>
    <t>Přesun hmot tonážní pro rozvody potrubí ruční v objektech v přes 6 do 12 m</t>
  </si>
  <si>
    <t>774925417</t>
  </si>
  <si>
    <t>Přesun hmot pro rozvody potrubí stanovený z hmotnosti přesunovaného materiálu vodorovná dopravní vzdálenost do 50 m ruční (bez užití mechanizace) v objektech výšky přes 6 do 12 m</t>
  </si>
  <si>
    <t>https://podminky.urs.cz/item/CS_URS_2026_01/998733122</t>
  </si>
  <si>
    <t>R-733-A.00-1001</t>
  </si>
  <si>
    <t xml:space="preserve">Podružný materiál    viz plný popis</t>
  </si>
  <si>
    <t>1097126117</t>
  </si>
  <si>
    <t>Potrubní tvarovky-kolena, oblouky, přechody, zaslepení a zhotovení odboček, spojovací, upevňovací a instalalérský materiál
Montážní materiál (konzoly, objímky, pevné a kluzné body,…)
Šroubení, přírubové spoje a pomocný materiál (těsnění, šrouby, podložky a matice)</t>
  </si>
  <si>
    <t>734</t>
  </si>
  <si>
    <t>Ústřední vytápění - armatury</t>
  </si>
  <si>
    <t>734163443</t>
  </si>
  <si>
    <t>Filtr DN 25 PN 40 do 400°C z uhlíkové oceli s vypouštěcí přírubou</t>
  </si>
  <si>
    <t>-1712503885</t>
  </si>
  <si>
    <t>Filtry z uhlíkové oceli s čistícím víkem nebo vypouštěcí zátkou PN 40 do 400°C DN 25</t>
  </si>
  <si>
    <t>https://podminky.urs.cz/item/CS_URS_2026_01/734163443</t>
  </si>
  <si>
    <t>44</t>
  </si>
  <si>
    <t>734163444</t>
  </si>
  <si>
    <t>Filtr DN 32 PN 40 do 400°C z uhlíkové oceli s vypouštěcí přírubou</t>
  </si>
  <si>
    <t>-1143300726</t>
  </si>
  <si>
    <t>Filtry z uhlíkové oceli s čistícím víkem nebo vypouštěcí zátkou PN 40 do 400°C DN 32</t>
  </si>
  <si>
    <t>https://podminky.urs.cz/item/CS_URS_2026_01/734163444</t>
  </si>
  <si>
    <t>45</t>
  </si>
  <si>
    <t>734163445</t>
  </si>
  <si>
    <t>Filtr DN 40 PN 40 do 400°C z uhlíkové oceli s vypouštěcí přírubou</t>
  </si>
  <si>
    <t>536554679</t>
  </si>
  <si>
    <t>Filtry z uhlíkové oceli s čistícím víkem nebo vypouštěcí zátkou PN 40 do 400°C DN 40</t>
  </si>
  <si>
    <t>https://podminky.urs.cz/item/CS_URS_2026_01/734163445</t>
  </si>
  <si>
    <t>46</t>
  </si>
  <si>
    <t>734163446</t>
  </si>
  <si>
    <t>Filtr DN 50 PN 40 do 400°C z uhlíkové oceli s vypouštěcí přírubou</t>
  </si>
  <si>
    <t>951215209</t>
  </si>
  <si>
    <t>Filtry z uhlíkové oceli s čistícím víkem nebo vypouštěcí zátkou PN 40 do 400°C DN 50</t>
  </si>
  <si>
    <t>https://podminky.urs.cz/item/CS_URS_2026_01/734163446</t>
  </si>
  <si>
    <t>47</t>
  </si>
  <si>
    <t>734193116</t>
  </si>
  <si>
    <t>Klapka mezipřírubová uzavírací DN 80 PN 16 do 120°C disk tvárná litina</t>
  </si>
  <si>
    <t>-1586977766</t>
  </si>
  <si>
    <t>Ostatní přírubové armatury klapky mezipřírubové uzavírací PN 16 do 120°C disk tvárná litina DN 80</t>
  </si>
  <si>
    <t>https://podminky.urs.cz/item/CS_URS_2026_01/734193116</t>
  </si>
  <si>
    <t>48</t>
  </si>
  <si>
    <t>734211113</t>
  </si>
  <si>
    <t>Ventil závitový odvzdušňovací G 3/8 PN 10 do 120°C otopných těles</t>
  </si>
  <si>
    <t>-1583905441</t>
  </si>
  <si>
    <t>Ventily odvzdušňovací závitové otopných těles PN 6 do 120°C G 3/8</t>
  </si>
  <si>
    <t>https://podminky.urs.cz/item/CS_URS_2026_01/734211113</t>
  </si>
  <si>
    <t>49</t>
  </si>
  <si>
    <t>734211119</t>
  </si>
  <si>
    <t>Automatický odvzdušňovací ventil včetně příslušenství (kohout, matice, přípojka, smyčka,..)</t>
  </si>
  <si>
    <t>-215552787</t>
  </si>
  <si>
    <t>https://podminky.urs.cz/item/CS_URS_2026_01/734211119</t>
  </si>
  <si>
    <t>734220001</t>
  </si>
  <si>
    <t>Ruční závitový vyvažovací ventil DN15 včetně příslušenství (připoj.šroubení, redukce,..)</t>
  </si>
  <si>
    <t>1541618360</t>
  </si>
  <si>
    <t>https://podminky.urs.cz/item/CS_URS_2026_01/734220001</t>
  </si>
  <si>
    <t>51</t>
  </si>
  <si>
    <t>734220002</t>
  </si>
  <si>
    <t xml:space="preserve">Ruční závitový vyvažovací ventil DN20 včetně příslušenství (připoj.šroubení, redukce,..) </t>
  </si>
  <si>
    <t>445648223</t>
  </si>
  <si>
    <t xml:space="preserve">Ruční závitový vyvažovací ventil DN20 včetně příslušenství (připoj.šroubení, redukce,..)
</t>
  </si>
  <si>
    <t>https://podminky.urs.cz/item/CS_URS_2026_01/734220002</t>
  </si>
  <si>
    <t>52</t>
  </si>
  <si>
    <t>734220004</t>
  </si>
  <si>
    <t>Ruční závitový vyvažovací ventil DN32 včetně příslušenství (připoj.šroubení, redukce,..)</t>
  </si>
  <si>
    <t>874269477</t>
  </si>
  <si>
    <t>https://podminky.urs.cz/item/CS_URS_2026_01/734220004</t>
  </si>
  <si>
    <t>53</t>
  </si>
  <si>
    <t>734220105</t>
  </si>
  <si>
    <t>Ruční závitový vyvažovací ventil DN50 včetně příslušenství (připoj.šroubení, redukce,..)</t>
  </si>
  <si>
    <t>862745046</t>
  </si>
  <si>
    <t>https://podminky.urs.cz/item/CS_URS_2026_01/734220105</t>
  </si>
  <si>
    <t>734221551</t>
  </si>
  <si>
    <t>Ventily regulační závitové termostatické bez hlavice ovládání PN 16 do 110°C přímé dvouregulační G 3/8 RADIÁTOROVÉ</t>
  </si>
  <si>
    <t>466380664</t>
  </si>
  <si>
    <t>https://podminky.urs.cz/item/CS_URS_2026_01/734221551</t>
  </si>
  <si>
    <t>55</t>
  </si>
  <si>
    <t>734221682</t>
  </si>
  <si>
    <t xml:space="preserve">Ventily regulační závitové hlavice termostatické pro ovládání ventilů PN 10 do 110°C  otopných těles </t>
  </si>
  <si>
    <t>393204535</t>
  </si>
  <si>
    <t>Ventily regulační závitové hlavice termostatické pro ovládání ventilů PN 10 do 110°C otopných těles - RADIÁTOR</t>
  </si>
  <si>
    <t>https://podminky.urs.cz/item/CS_URS_2026_01/734221682</t>
  </si>
  <si>
    <t>56</t>
  </si>
  <si>
    <t>734242414</t>
  </si>
  <si>
    <t>Ventil závitový zpětný přímý G 1 PN 16 do 110°C</t>
  </si>
  <si>
    <t>-236404700</t>
  </si>
  <si>
    <t>Ventily zpětné závitové PN 16 do 110°C přímé G 1</t>
  </si>
  <si>
    <t>https://podminky.urs.cz/item/CS_URS_2026_01/734242414</t>
  </si>
  <si>
    <t>57</t>
  </si>
  <si>
    <t>734242415</t>
  </si>
  <si>
    <t>Ventil závitový zpětný přímý G 5/4 PN 16 do 110°C</t>
  </si>
  <si>
    <t>-1127570604</t>
  </si>
  <si>
    <t>Ventily zpětné závitové PN 16 do 110°C přímé G 5/4</t>
  </si>
  <si>
    <t>https://podminky.urs.cz/item/CS_URS_2026_01/734242415</t>
  </si>
  <si>
    <t>58</t>
  </si>
  <si>
    <t>734242416</t>
  </si>
  <si>
    <t>Ventil závitový zpětný přímý G 6/4 PN 16 do 110°C</t>
  </si>
  <si>
    <t>-1145652794</t>
  </si>
  <si>
    <t>Ventily zpětné závitové PN 16 do 110°C přímé G 6/4</t>
  </si>
  <si>
    <t>https://podminky.urs.cz/item/CS_URS_2026_01/734242416</t>
  </si>
  <si>
    <t>59</t>
  </si>
  <si>
    <t>734242417</t>
  </si>
  <si>
    <t>Ventil závitový zpětný přímý G 2 PN 16 do 110°C</t>
  </si>
  <si>
    <t>105640625</t>
  </si>
  <si>
    <t>Ventily zpětné závitové PN 16 do 110°C přímé G 2</t>
  </si>
  <si>
    <t>https://podminky.urs.cz/item/CS_URS_2026_01/734242417</t>
  </si>
  <si>
    <t>60</t>
  </si>
  <si>
    <t>734261711</t>
  </si>
  <si>
    <t>Šroubení regulační radiátorové přímé G 3/8 bez vypouštění</t>
  </si>
  <si>
    <t>-2109171761</t>
  </si>
  <si>
    <t>Šroubení regulační radiátorové přímé bez vypouštění G 3/8-RADIÁTOR</t>
  </si>
  <si>
    <t>https://podminky.urs.cz/item/CS_URS_2026_01/734261711</t>
  </si>
  <si>
    <t>61</t>
  </si>
  <si>
    <t>734291123</t>
  </si>
  <si>
    <t>Kohout plnící a vypouštěcí G 1/2 PN 10 do 90°C závitový</t>
  </si>
  <si>
    <t>-184771325</t>
  </si>
  <si>
    <t>Ostatní armatury kohouty plnicí a vypouštěcí PN 10 do 90°C G 1/2</t>
  </si>
  <si>
    <t>https://podminky.urs.cz/item/CS_URS_2026_01/734291123</t>
  </si>
  <si>
    <t>62</t>
  </si>
  <si>
    <t>734292714</t>
  </si>
  <si>
    <t>Kohout kulový přímý G 3/4 PN 42 do 185°C vnitřní závit</t>
  </si>
  <si>
    <t>-1340924953</t>
  </si>
  <si>
    <t>Ostatní armatury kulové kohouty PN 42 do 185°C přímé vnitřní závit G 3/4</t>
  </si>
  <si>
    <t>https://podminky.urs.cz/item/CS_URS_2026_01/734292714</t>
  </si>
  <si>
    <t>63</t>
  </si>
  <si>
    <t>734292715</t>
  </si>
  <si>
    <t>Kohout kulový přímý G 1 PN 42 do 185°C vnitřní závit</t>
  </si>
  <si>
    <t>-1895386466</t>
  </si>
  <si>
    <t>Ostatní armatury kulové kohouty PN 42 do 185°C přímé vnitřní závit G 1</t>
  </si>
  <si>
    <t>https://podminky.urs.cz/item/CS_URS_2026_01/734292715</t>
  </si>
  <si>
    <t>734292716</t>
  </si>
  <si>
    <t>Kohout kulový přímý G 1 1/4 PN 42 do 185°C vnitřní závit</t>
  </si>
  <si>
    <t>-621210656</t>
  </si>
  <si>
    <t>Ostatní armatury kulové kohouty PN 42 do 185°C přímé vnitřní závit G 1 1/4</t>
  </si>
  <si>
    <t>https://podminky.urs.cz/item/CS_URS_2026_01/734292716</t>
  </si>
  <si>
    <t>65</t>
  </si>
  <si>
    <t>734292717</t>
  </si>
  <si>
    <t>Kohout kulový přímý G 1 1/2 PN 42 do 185°C vnitřní závit</t>
  </si>
  <si>
    <t>-1315944475</t>
  </si>
  <si>
    <t>Ostatní armatury kulové kohouty PN 42 do 185°C přímé vnitřní závit G 1 1/2</t>
  </si>
  <si>
    <t>https://podminky.urs.cz/item/CS_URS_2026_01/734292717</t>
  </si>
  <si>
    <t>66</t>
  </si>
  <si>
    <t>734292718</t>
  </si>
  <si>
    <t>Kohout kulový přímý G 2 PN 42 do 185°C vnitřní závit</t>
  </si>
  <si>
    <t>1468044652</t>
  </si>
  <si>
    <t>Ostatní armatury kulové kohouty PN 42 do 185°C přímé vnitřní závit G 2</t>
  </si>
  <si>
    <t>https://podminky.urs.cz/item/CS_URS_2026_01/734292718</t>
  </si>
  <si>
    <t>67</t>
  </si>
  <si>
    <t>734295021-1</t>
  </si>
  <si>
    <t xml:space="preserve">3-cestný směšovací ventil závitový DN15 Kvs=1,6m3/h +servopohon 230V včetně příslušenství (připoj.šroubení, redukce,..) </t>
  </si>
  <si>
    <t>1148559150</t>
  </si>
  <si>
    <t>3-cestný směšovací ventil závitový DN15 Kvs=1,6m3/h +servopohon 230V včetně příslušenství (připoj.šroubení, redukce,..)</t>
  </si>
  <si>
    <t>68</t>
  </si>
  <si>
    <t>734295021-2</t>
  </si>
  <si>
    <t>3-cestný směšovací ventil závitový DN15 Kvs=2,5m3/h +servopohon 230V včetně příslušenství (připoj.šroubení, redukce,..)</t>
  </si>
  <si>
    <t>1511030170</t>
  </si>
  <si>
    <t>69</t>
  </si>
  <si>
    <t>734295022</t>
  </si>
  <si>
    <t xml:space="preserve">3-cestný směšovací ventil závitový DN25 Kvs=6,3m3/h +servopohon 230V včetně příslušenství (připoj.šroubení, redukce,..) </t>
  </si>
  <si>
    <t>1833054961</t>
  </si>
  <si>
    <t>3-cestný směšovací ventil závitový DN25 Kvs=6,3m3/h +servopohon 230V včetně příslušenství (připoj.šroubení, redukce,..)</t>
  </si>
  <si>
    <t>https://podminky.urs.cz/item/CS_URS_2026_01/734295022</t>
  </si>
  <si>
    <t>70</t>
  </si>
  <si>
    <t>734295023</t>
  </si>
  <si>
    <t xml:space="preserve">3-cestný směšovací ventil závitový DN32 Kvs=16,0m3/h +servopohon 230V včetně příslušenství (připoj.šroubení, redukce,..) </t>
  </si>
  <si>
    <t>-89935003</t>
  </si>
  <si>
    <t>3-cestný směšovací ventil závitový DN32 Kvs=16,0m3/h +servopohon 230V včetně příslušenství (připoj.šroubení, redukce,..)</t>
  </si>
  <si>
    <t>https://podminky.urs.cz/item/CS_URS_2026_01/734295023</t>
  </si>
  <si>
    <t>71</t>
  </si>
  <si>
    <t>734411114</t>
  </si>
  <si>
    <t xml:space="preserve">Teploměr topenářský 0-120 včetně příslušenství (jímka, návarek,..) </t>
  </si>
  <si>
    <t>-578395922</t>
  </si>
  <si>
    <t>Teploměr topenářský 0-120 včetně příslušenství (jímka, návarek,..)</t>
  </si>
  <si>
    <t>https://podminky.urs.cz/item/CS_URS_2026_01/734411114</t>
  </si>
  <si>
    <t>72</t>
  </si>
  <si>
    <t>734421101</t>
  </si>
  <si>
    <t xml:space="preserve">Manometr 0-10 bar včetně příslušenství (kohout, matice, přípojka, smyčka,..) </t>
  </si>
  <si>
    <t>-1302317372</t>
  </si>
  <si>
    <t>Manometr 0-10 bar včetně příslušenství (kohout, matice, přípojka, smyčka,..)</t>
  </si>
  <si>
    <t>https://podminky.urs.cz/item/CS_URS_2026_01/734421101</t>
  </si>
  <si>
    <t>73</t>
  </si>
  <si>
    <t>998734312</t>
  </si>
  <si>
    <t>Přesun hmot procentní pro armatury ruční v objektech v přes 6 do 12 m</t>
  </si>
  <si>
    <t>-447934695</t>
  </si>
  <si>
    <t>Přesun hmot pro armatury stanovený procentní sazbou (%) z ceny vodorovná dopravní vzdálenost do 50 m ruční (bez užití mechanizace) v objektech výšky přes 6 do 12 m</t>
  </si>
  <si>
    <t>https://podminky.urs.cz/item/CS_URS_2026_01/998734312</t>
  </si>
  <si>
    <t>735</t>
  </si>
  <si>
    <t>Ústřední vytápění - otopná tělesa</t>
  </si>
  <si>
    <t>74</t>
  </si>
  <si>
    <t>735111305</t>
  </si>
  <si>
    <t>Otopné těleso litinové článkové 500/160 mm 0,255 m2/kus se základním nátěrem</t>
  </si>
  <si>
    <t>1736180904</t>
  </si>
  <si>
    <t>Otopná tělesa litinová článková se základním nátěrem výkon 38-152 W/článek připojovací rozteč/hloubka (mm) 500/160 (0,255 m2/kus)</t>
  </si>
  <si>
    <t>https://podminky.urs.cz/item/CS_URS_2026_01/735111305</t>
  </si>
  <si>
    <t>24,48</t>
  </si>
  <si>
    <t>Mezisoučet 500/160</t>
  </si>
  <si>
    <t>5,28</t>
  </si>
  <si>
    <t>Mezisoučet 900/160</t>
  </si>
  <si>
    <t>75</t>
  </si>
  <si>
    <t>735111308</t>
  </si>
  <si>
    <t>Otopné těleso litinové článkové 900/160 mm 0,440 m2/kus se základním nátěrem</t>
  </si>
  <si>
    <t>166089122</t>
  </si>
  <si>
    <t>Otopná tělesa litinová článková se základním nátěrem výkon 38-152 W/článek připojovací rozteč/hloubka (mm) 900/160 (0,440 m2/kus)</t>
  </si>
  <si>
    <t>https://podminky.urs.cz/item/CS_URS_2026_01/735111308</t>
  </si>
  <si>
    <t>12*0,44</t>
  </si>
  <si>
    <t>76</t>
  </si>
  <si>
    <t>735111810</t>
  </si>
  <si>
    <t>Demontáž otopných těles litinových článkových - POSUN</t>
  </si>
  <si>
    <t>1228627924</t>
  </si>
  <si>
    <t>https://podminky.urs.cz/item/CS_URS_2026_01/735111810</t>
  </si>
  <si>
    <t>(18+16*4+18+18*2+28)*0,255</t>
  </si>
  <si>
    <t>(36)*0,44</t>
  </si>
  <si>
    <t>77</t>
  </si>
  <si>
    <t>735119140</t>
  </si>
  <si>
    <t>Otopná tělesa litinová montáž těles článkových - POSUN</t>
  </si>
  <si>
    <t>-1009460951</t>
  </si>
  <si>
    <t>https://podminky.urs.cz/item/CS_URS_2026_01/735119140</t>
  </si>
  <si>
    <t>78</t>
  </si>
  <si>
    <t>735191903</t>
  </si>
  <si>
    <t>Vyčištění otopných těles ocelových nebo hliníkových proplachem vodou</t>
  </si>
  <si>
    <t>1468417384</t>
  </si>
  <si>
    <t>Ostatní opravy otopných těles vyčištění propláchnutím vodou otopných těles ocelových nebo hliníkových</t>
  </si>
  <si>
    <t>https://podminky.urs.cz/item/CS_URS_2026_01/735191903</t>
  </si>
  <si>
    <t>41,82+24,48</t>
  </si>
  <si>
    <t>15,84+5,28</t>
  </si>
  <si>
    <t>79</t>
  </si>
  <si>
    <t>735191905</t>
  </si>
  <si>
    <t>Odvzdušnění otopných těles</t>
  </si>
  <si>
    <t>1977937276</t>
  </si>
  <si>
    <t>Ostatní opravy otopných těles odvzdušnění tělesa</t>
  </si>
  <si>
    <t>https://podminky.urs.cz/item/CS_URS_2026_01/735191905</t>
  </si>
  <si>
    <t>80</t>
  </si>
  <si>
    <t>735191910.CZ</t>
  </si>
  <si>
    <t>napuštění vody do otopného systému včetně potrubí, kotle, otopných těles, tlaková zkouška systému</t>
  </si>
  <si>
    <t>-1299894174</t>
  </si>
  <si>
    <t>81</t>
  </si>
  <si>
    <t>R-734-A.00-1001</t>
  </si>
  <si>
    <t xml:space="preserve">příslušenství pro montáž  článkového tělesa (vsuvka, ružice,těsnění,zátka, konzole ........)</t>
  </si>
  <si>
    <t>-1953195933</t>
  </si>
  <si>
    <t>příslušenství pro montáž článkového tělesa (vsuvka, ružice,těsnění,zátka, konzole ........)</t>
  </si>
  <si>
    <t>82</t>
  </si>
  <si>
    <t>998735312</t>
  </si>
  <si>
    <t>Přesun hmot procentní pro otopná tělesa ruční v objektech v přes 6 do 12 m</t>
  </si>
  <si>
    <t>-696212097</t>
  </si>
  <si>
    <t>Přesun hmot pro otopná tělesa stanovený procentní sazbou (%) z ceny vodorovná dopravní vzdálenost do 50 m ruční (bez užití mechanizace) v objektech výšky přes 6 do 12 m</t>
  </si>
  <si>
    <t>https://podminky.urs.cz/item/CS_URS_2026_01/998735312</t>
  </si>
  <si>
    <t>742</t>
  </si>
  <si>
    <t>Elektroinstalace - slaboproud</t>
  </si>
  <si>
    <t>83</t>
  </si>
  <si>
    <t>R-742-A.00-1001</t>
  </si>
  <si>
    <t>Řídící a regulační systém kotelny: ekvitermní regulátor včetně příslušenství</t>
  </si>
  <si>
    <t>-1280469427</t>
  </si>
  <si>
    <t>84</t>
  </si>
  <si>
    <t>R-742-A.00-1002</t>
  </si>
  <si>
    <t>Řídící a regulační systém kotelny: modul směšovače včetně příslušenství</t>
  </si>
  <si>
    <t>117801842</t>
  </si>
  <si>
    <t>85</t>
  </si>
  <si>
    <t>R-742-A.00-1003</t>
  </si>
  <si>
    <t>Řídící a regulační systém kotelny: webserver pro vzdálenou správu včetně příslušenství</t>
  </si>
  <si>
    <t>570720771</t>
  </si>
  <si>
    <t>86</t>
  </si>
  <si>
    <t>R-742-A.00-1004</t>
  </si>
  <si>
    <t>Řídící a regulační systém kotelny: router včetně příslušenství</t>
  </si>
  <si>
    <t>188873205</t>
  </si>
  <si>
    <t>87</t>
  </si>
  <si>
    <t>R-742-A.00-1005</t>
  </si>
  <si>
    <t>Řídící a regulační systém kotelny: příložný snímač teploty včetně příslušenství</t>
  </si>
  <si>
    <t>534864539</t>
  </si>
  <si>
    <t>88</t>
  </si>
  <si>
    <t>R-742-A.00-1006</t>
  </si>
  <si>
    <t>Řídící a regulační systém kotelny: snímač teploty se stonkem s plastovou hlavicí + teplotní jímka včetně příslušenství</t>
  </si>
  <si>
    <t>444248288</t>
  </si>
  <si>
    <t>89</t>
  </si>
  <si>
    <t>R-742-A.00-1007</t>
  </si>
  <si>
    <t>Řídící a regulační systém kotelny: snímač teploty do venkovního prostředí s plastovou hlavicí IP65 včetně příslušenství</t>
  </si>
  <si>
    <t>-1828243024</t>
  </si>
  <si>
    <t>90</t>
  </si>
  <si>
    <t>R-742-A.00-1008</t>
  </si>
  <si>
    <t>Řídící a regulační systém kotelny: propojovací silová a řídící kabeláž včetně příslušenství</t>
  </si>
  <si>
    <t>-2122929584</t>
  </si>
  <si>
    <t>91</t>
  </si>
  <si>
    <t>R-742-A.00-1009</t>
  </si>
  <si>
    <t>Poruchová signalizace kotelny: regulátor sady poruchové signalizace kotelny včetně příslušenství</t>
  </si>
  <si>
    <t>670556000</t>
  </si>
  <si>
    <t>92</t>
  </si>
  <si>
    <t>R-742-A.00-1010</t>
  </si>
  <si>
    <t>Poruchová signalizace kotelny: snímač teploty do venkovního prostředí s plastovou hlavicí IP65 včetně příslušenství</t>
  </si>
  <si>
    <t>2023860350</t>
  </si>
  <si>
    <t>93</t>
  </si>
  <si>
    <t>R-742-A.00-1011</t>
  </si>
  <si>
    <t>Poruchová signalizace kotelny: sonda zaplavení montáž na zeď včetně příslušenství</t>
  </si>
  <si>
    <t>336784896</t>
  </si>
  <si>
    <t>94</t>
  </si>
  <si>
    <t>R-742-A.00-1012</t>
  </si>
  <si>
    <t>Poruchová signalizace kotelny: snímač hořlavých a výbušných plynů, 0-20%DMV, IP 54 včetně příslušenství</t>
  </si>
  <si>
    <t>1573847927</t>
  </si>
  <si>
    <t>95</t>
  </si>
  <si>
    <t>R-742-A.00-1013</t>
  </si>
  <si>
    <t>Poruchová signalizace kotelny: snímač CO (oxid uhelnatý) rozsah 0-300ppm, IP54 včetně příslušenství</t>
  </si>
  <si>
    <t>1361122111</t>
  </si>
  <si>
    <t>96</t>
  </si>
  <si>
    <t>R-742-A.00-1014</t>
  </si>
  <si>
    <t>Poruchová signalizace kotelny: houkačka s optickou signalizací, 230V/50Hz, 100dB, výbojka-záblesky, IP65 včetně příslušenství</t>
  </si>
  <si>
    <t>2074800829</t>
  </si>
  <si>
    <t>97</t>
  </si>
  <si>
    <t>R-742-A.00-1015</t>
  </si>
  <si>
    <t xml:space="preserve">Poruchová signalizace kotelny: tlačítko řízeného/nouzového zastavení kotelny, hřibový tvar, 38 mm, neprosvětlený, odaretace vytažením, 1 NC, 1 Z, šroubové připojení  včetně příslušenství</t>
  </si>
  <si>
    <t>1102400458</t>
  </si>
  <si>
    <t>Poruchová signalizace kotelny: tlačítko řízeného/nouzového zastavení kotelny, hřibový tvar, 38 mm, neprosvětlený, odaretace vytažením, 1 NC, 1 Z, šroubové připojení včetně příslušenství</t>
  </si>
  <si>
    <t>98</t>
  </si>
  <si>
    <t>R-742-A.00-1016</t>
  </si>
  <si>
    <t>Poruchová signalizace kotelny: propojovací silová a řídící kabeláž včetně příslušenství</t>
  </si>
  <si>
    <t>2121578031</t>
  </si>
  <si>
    <t>99</t>
  </si>
  <si>
    <t>783314201</t>
  </si>
  <si>
    <t>Základní antikorozní jednonásobný syntetický standardní nátěr zámečnických konstrukcí</t>
  </si>
  <si>
    <t>2043231869</t>
  </si>
  <si>
    <t>Základní antikorozní nátěr zámečnických konstrukcí jednonásobný syntetický standardní</t>
  </si>
  <si>
    <t>https://podminky.urs.cz/item/CS_URS_2026_01/783314201</t>
  </si>
  <si>
    <t>100</t>
  </si>
  <si>
    <t>783315101</t>
  </si>
  <si>
    <t>Mezinátěr jednonásobný syntetický standardní zámečnických konstrukcí</t>
  </si>
  <si>
    <t>43439747</t>
  </si>
  <si>
    <t>Mezinátěr zámečnických konstrukcí jednonásobný syntetický standardní</t>
  </si>
  <si>
    <t>https://podminky.urs.cz/item/CS_URS_2026_01/783315101</t>
  </si>
  <si>
    <t>101</t>
  </si>
  <si>
    <t>783317101</t>
  </si>
  <si>
    <t>Krycí jednonásobný syntetický standardní nátěr zámečnických konstrukcí</t>
  </si>
  <si>
    <t>1248308963</t>
  </si>
  <si>
    <t>Krycí nátěr (email) zámečnických konstrukcí jednonásobný syntetický standardní</t>
  </si>
  <si>
    <t>https://podminky.urs.cz/item/CS_URS_2026_01/783317101</t>
  </si>
  <si>
    <t>102</t>
  </si>
  <si>
    <t>783601441</t>
  </si>
  <si>
    <t>Ometením litinových otopných těles před provedením nátěru</t>
  </si>
  <si>
    <t>217666833</t>
  </si>
  <si>
    <t>Příprava podkladu otopných těles před provedením nátěrů litinových očištění ometením</t>
  </si>
  <si>
    <t>https://podminky.urs.cz/item/CS_URS_2026_01/783601441</t>
  </si>
  <si>
    <t>Mezisoučet stávající</t>
  </si>
  <si>
    <t>(2+16+4+24+17+5+28)*0,255</t>
  </si>
  <si>
    <t xml:space="preserve">Mezisoučet 500/160  nová</t>
  </si>
  <si>
    <t>15,84</t>
  </si>
  <si>
    <t xml:space="preserve">Mezisoučet 900/160  stávající</t>
  </si>
  <si>
    <t>Mezisoučet nová</t>
  </si>
  <si>
    <t>103</t>
  </si>
  <si>
    <t>783614141</t>
  </si>
  <si>
    <t>Základní jednonásobný syntetický nátěr litinových otopných těles</t>
  </si>
  <si>
    <t>1727385102</t>
  </si>
  <si>
    <t>Základní nátěr otopných těles jednonásobný litinových syntetický</t>
  </si>
  <si>
    <t>https://podminky.urs.cz/item/CS_URS_2026_01/783614141</t>
  </si>
  <si>
    <t>104</t>
  </si>
  <si>
    <t>783617147</t>
  </si>
  <si>
    <t>Krycí dvojnásobný syntetický nátěr litinových otopných těles</t>
  </si>
  <si>
    <t>-1854251299</t>
  </si>
  <si>
    <t>Krycí nátěr (email) otopných těles litinových dvojnásobný syntetický</t>
  </si>
  <si>
    <t>https://podminky.urs.cz/item/CS_URS_2026_01/783617147</t>
  </si>
  <si>
    <t>105</t>
  </si>
  <si>
    <t>783601711</t>
  </si>
  <si>
    <t>Bezoplachové odrezivění potrubí DN do 50 mm</t>
  </si>
  <si>
    <t>1169069312</t>
  </si>
  <si>
    <t>Příprava podkladu armatur a kovových potrubí před provedením nátěru potrubí do DN 50 mm odrezivěním, odrezovačem bezoplachovým</t>
  </si>
  <si>
    <t>https://podminky.urs.cz/item/CS_URS_2026_01/783601711</t>
  </si>
  <si>
    <t>106</t>
  </si>
  <si>
    <t>783601729</t>
  </si>
  <si>
    <t>Bezoplachové odrezivění potrubí přes DN 50 do DN 100 mm</t>
  </si>
  <si>
    <t>-173430376</t>
  </si>
  <si>
    <t>Příprava podkladu armatur a kovových potrubí před provedením nátěru potrubí přes DN 50 do DN 100 mm odrezivěním, odrezovačem bezoplachovým</t>
  </si>
  <si>
    <t>https://podminky.urs.cz/item/CS_URS_2026_01/783601729</t>
  </si>
  <si>
    <t>107</t>
  </si>
  <si>
    <t>783614653</t>
  </si>
  <si>
    <t>Základní antikorozní jednonásobný syntetický samozákladující potrubí DN do 50 mm</t>
  </si>
  <si>
    <t>-1047024509</t>
  </si>
  <si>
    <t>Základní antikorozní nátěr armatur a kovových potrubí jednonásobný potrubí do DN 50 mm syntetický samozákladující</t>
  </si>
  <si>
    <t>https://podminky.urs.cz/item/CS_URS_2026_01/783614653</t>
  </si>
  <si>
    <t>108</t>
  </si>
  <si>
    <t>783614663</t>
  </si>
  <si>
    <t>Základní antikorozní jednonásobný syntetický samozákladující potrubí přes DN 50 do DN 100 mm</t>
  </si>
  <si>
    <t>1666048488</t>
  </si>
  <si>
    <t>Základní antikorozní nátěr armatur a kovových potrubí jednonásobný potrubí přes DN 50 do DN 100 mm syntetický samozákladující</t>
  </si>
  <si>
    <t>https://podminky.urs.cz/item/CS_URS_2026_01/783614663</t>
  </si>
  <si>
    <t>109</t>
  </si>
  <si>
    <t>-1270854169</t>
  </si>
  <si>
    <t>110</t>
  </si>
  <si>
    <t>783615561</t>
  </si>
  <si>
    <t>Mezinátěr jednonásobný syntetický nátěr potrubí přes DN 50 do DN 100 mm</t>
  </si>
  <si>
    <t>1963463823</t>
  </si>
  <si>
    <t>Mezinátěr armatur a kovových potrubí potrubí přes DN 50 do DN 100 mm syntetický standardní</t>
  </si>
  <si>
    <t>https://podminky.urs.cz/item/CS_URS_2026_01/783615561</t>
  </si>
  <si>
    <t>111</t>
  </si>
  <si>
    <t>783617615</t>
  </si>
  <si>
    <t>Krycí dvojnásobný syntetický tepelně odolný nátěr potrubí DN do 50 mm</t>
  </si>
  <si>
    <t>-1377918588</t>
  </si>
  <si>
    <t>Krycí nátěr (email) armatur a kovových potrubí potrubí do DN 50 mm dvojnásobný syntetický tepelně odolný</t>
  </si>
  <si>
    <t>https://podminky.urs.cz/item/CS_URS_2026_01/783617615</t>
  </si>
  <si>
    <t>112</t>
  </si>
  <si>
    <t>783617635</t>
  </si>
  <si>
    <t>Krycí dvojnásobný syntetický tepelně odolný nátěr potrubí přes DN 50 do DN 100 mm</t>
  </si>
  <si>
    <t>1750469326</t>
  </si>
  <si>
    <t>Krycí nátěr (email) armatur a kovových potrubí potrubí přes DN 50 do DN 100 mm dvojnásobný syntetický tepelně odolný</t>
  </si>
  <si>
    <t>https://podminky.urs.cz/item/CS_URS_2026_01/783617635</t>
  </si>
  <si>
    <t>6001</t>
  </si>
  <si>
    <t>113</t>
  </si>
  <si>
    <t>R-6001-101</t>
  </si>
  <si>
    <t xml:space="preserve">Zhodnocení/revize návrhu/proveditelnosti odvodu spalin na základě skutečně vybraného typu kotlů </t>
  </si>
  <si>
    <t>-48069531</t>
  </si>
  <si>
    <t>114</t>
  </si>
  <si>
    <t>R-6001-102</t>
  </si>
  <si>
    <t>Napuštění topného systému, topná zkouška, vyregulování soustavy + protokol, zaškolení obsluhy,.....</t>
  </si>
  <si>
    <t>1293503205</t>
  </si>
  <si>
    <t>115</t>
  </si>
  <si>
    <t>R-6001-103</t>
  </si>
  <si>
    <t>Doplnění vybavení kotelny (kotelna III.kategorie) podle ČSN070703 a vyhl.91/93Sb.</t>
  </si>
  <si>
    <t>-960363936</t>
  </si>
  <si>
    <t>116</t>
  </si>
  <si>
    <t>23222991</t>
  </si>
  <si>
    <t>25061-EL - 25061-EL - Elektroinstalace</t>
  </si>
  <si>
    <t xml:space="preserve">    741 - Elektroinstalace - silnoproud</t>
  </si>
  <si>
    <t>741</t>
  </si>
  <si>
    <t>Elektroinstalace - silnoproud</t>
  </si>
  <si>
    <t>R-741-A.00-1001</t>
  </si>
  <si>
    <t xml:space="preserve">Elektroinstalace  viz plný popis</t>
  </si>
  <si>
    <t>2073321845</t>
  </si>
  <si>
    <t>Elektroinstalace:
- nové rozvody v návaznosti na novou technologii 
- úprava rozvaděče
- úprava stávajících rozvodů
- elektrorevize
- dokumentace skutečného provedení</t>
  </si>
  <si>
    <t>Struktura údajů, formát souboru a metodika pro zpracování</t>
  </si>
  <si>
    <t>Struktura</t>
  </si>
  <si>
    <t>Soubor je složen ze záložky Rekapitulace stavby a záložek s názvem soupisu prací pro jednotlivé objekty ve formátu XLSX. Každá ze záložek přitom obsahuje</t>
  </si>
  <si>
    <t>ještě samostatné sestavy vymezené orámovaním a nadpisem sestavy.</t>
  </si>
  <si>
    <r>
      <rPr>
        <rFont val="Arial CE"/>
        <charset val="238"/>
        <i val="1"/>
        <color auto="1"/>
        <sz val="8"/>
        <scheme val="none"/>
      </rPr>
      <t xml:space="preserve">Rekapitulace stavby </t>
    </r>
    <r>
      <rPr>
        <rFont val="Arial CE"/>
        <charset val="238"/>
        <color auto="1"/>
        <sz val="8"/>
        <scheme val="none"/>
      </rPr>
      <t>obsahuje sestavu Rekapitulace stavby a Rekapitulace objektů stavby a soupisů prací.</t>
    </r>
  </si>
  <si>
    <r>
      <t xml:space="preserve">V sestavě </t>
    </r>
    <r>
      <rPr>
        <rFont val="Arial CE"/>
        <charset val="238"/>
        <b val="1"/>
        <color auto="1"/>
        <sz val="8"/>
        <scheme val="none"/>
      </rPr>
      <t>Rekapitulace stavby</t>
    </r>
    <r>
      <rPr>
        <rFont val="Arial CE"/>
        <charset val="238"/>
        <color auto="1"/>
        <sz val="8"/>
        <scheme val="none"/>
      </rPr>
      <t xml:space="preserve"> jsou uvedeny informace identifikující předmět veřejné zakázky na stavební práce, KSO, CC-CZ, CZ-CPV, CZ-CPA a rekapitulaci </t>
    </r>
  </si>
  <si>
    <t>celkové nabídkové ceny účastníka.</t>
  </si>
  <si>
    <t xml:space="preserve">Termínem "učastník" (resp. zhotovitel) se myslí "účastník zadávacího řízení" ve smyslu zákona o zadávání veřejných zakázek. </t>
  </si>
  <si>
    <r>
      <t xml:space="preserve">V sestavě </t>
    </r>
    <r>
      <rPr>
        <rFont val="Arial CE"/>
        <charset val="238"/>
        <b val="1"/>
        <color auto="1"/>
        <sz val="8"/>
        <scheme val="none"/>
      </rPr>
      <t>Rekapitulace objektů stavby a soupisů prací</t>
    </r>
    <r>
      <rPr>
        <rFont val="Arial CE"/>
        <charset val="238"/>
        <color auto="1"/>
        <sz val="8"/>
        <scheme val="none"/>
      </rPr>
      <t xml:space="preserve"> je uvedena rekapitulace stavebních objektů, inženýrských objektů, provozních souborů,</t>
    </r>
  </si>
  <si>
    <t>vedlejších a ostatních nákladů a ostatních nákladů s rekapitulací nabídkové ceny za jednotlivé soupisy prací. Na základě údaje Typ je možné</t>
  </si>
  <si>
    <t>identifikovat, zda se jedná o objekt nebo soupis prací pro daný objekt:</t>
  </si>
  <si>
    <t>Stavební objekt pozemní</t>
  </si>
  <si>
    <t>ING</t>
  </si>
  <si>
    <t>Stavební objekt inženýrský</t>
  </si>
  <si>
    <t>PRO</t>
  </si>
  <si>
    <t>Provozní soubor</t>
  </si>
  <si>
    <t>VON</t>
  </si>
  <si>
    <t>Vedlejší a ostatní náklady</t>
  </si>
  <si>
    <t>OST</t>
  </si>
  <si>
    <t>Soupis</t>
  </si>
  <si>
    <t>Soupis prací pro daný typ objektu</t>
  </si>
  <si>
    <r>
      <rPr>
        <rFont val="Arial CE"/>
        <charset val="238"/>
        <i val="1"/>
        <color auto="1"/>
        <sz val="8"/>
        <scheme val="none"/>
      </rPr>
      <t xml:space="preserve">Soupis prací </t>
    </r>
    <r>
      <rPr>
        <rFont val="Arial CE"/>
        <charset val="238"/>
        <color auto="1"/>
        <sz val="8"/>
        <scheme val="none"/>
      </rPr>
      <t>pro jednotlivé objekty obsahuje sestavy Krycí list soupisu prací, Rekapitulace členění soupisu prací, Soupis prací. Za soupis prací může být považován</t>
    </r>
  </si>
  <si>
    <t>i objekt stavby v případě, že neobsahuje podřízenou zakázku.</t>
  </si>
  <si>
    <r>
      <rPr>
        <rFont val="Arial CE"/>
        <charset val="238"/>
        <b val="1"/>
        <color auto="1"/>
        <sz val="8"/>
        <scheme val="none"/>
      </rPr>
      <t>Krycí list soupisu</t>
    </r>
    <r>
      <rPr>
        <rFont val="Arial CE"/>
        <charset val="238"/>
        <color auto="1"/>
        <sz val="8"/>
        <scheme val="none"/>
      </rPr>
      <t xml:space="preserve"> obsahuje rekapitulaci informací o předmětu veřejné zakázky ze sestavy Rekapitulace stavby, informaci o zařazení objektu do KSO, </t>
    </r>
  </si>
  <si>
    <t>CC-CZ, CZ-CPV, CZ-CPA a rekapitulaci celkové nabídkové ceny účastníka za aktuální soupis prací.</t>
  </si>
  <si>
    <r>
      <rPr>
        <rFont val="Arial CE"/>
        <charset val="238"/>
        <b val="1"/>
        <color auto="1"/>
        <sz val="8"/>
        <scheme val="none"/>
      </rPr>
      <t>Rekapitulace členění soupisu prací</t>
    </r>
    <r>
      <rPr>
        <rFont val="Arial CE"/>
        <charset val="238"/>
        <color auto="1"/>
        <sz val="8"/>
        <scheme val="none"/>
      </rPr>
      <t xml:space="preserve"> obsahuje rekapitulaci soupisu prací ve všech úrovních členění soupisu tak, jak byla tato členění použita (např. </t>
    </r>
  </si>
  <si>
    <t>stavební díly, funkční díly, případně jiné členění) s rekapitulací nabídkové ceny.</t>
  </si>
  <si>
    <r>
      <rPr>
        <rFont val="Arial CE"/>
        <charset val="238"/>
        <b val="1"/>
        <color auto="1"/>
        <sz val="8"/>
        <scheme val="none"/>
      </rPr>
      <t xml:space="preserve">Soupis prací </t>
    </r>
    <r>
      <rPr>
        <rFont val="Arial CE"/>
        <charset val="238"/>
        <color auto="1"/>
        <sz val="8"/>
        <scheme val="none"/>
      </rPr>
      <t>obsahuje položky veškerých stavebních nebo montážních prací, dodávek materiálů a služeb nezbytných pro zhotovení stavebního objektu,</t>
    </r>
  </si>
  <si>
    <t>inženýrského objektu, provozního souboru, vedlejších a ostatních nákladů.</t>
  </si>
  <si>
    <t>Pro položky soupisu prací se zobrazují následující informace:</t>
  </si>
  <si>
    <t>Pořadové číslo položky v aktuálním soupisu</t>
  </si>
  <si>
    <t>TYP</t>
  </si>
  <si>
    <t xml:space="preserve">Typ položky: K - konstrukce, M - materiál, PP - plný popis, PSC - poznámka k souboru cen,  P - poznámka k položce, VV - výkaz výměr, FIG - rozpad figur</t>
  </si>
  <si>
    <t>Kód položky</t>
  </si>
  <si>
    <t>Zkrácený popis položky</t>
  </si>
  <si>
    <t>Měrná jednotka položky</t>
  </si>
  <si>
    <t>Množství v měrné jednotce</t>
  </si>
  <si>
    <t>J.cena</t>
  </si>
  <si>
    <t xml:space="preserve">Jednotková cena položky. Zadaní může obsahovat namísto J.ceny sloupce J.materiál a J.montáž, jejichž součet definuje </t>
  </si>
  <si>
    <t>J.cenu položky.</t>
  </si>
  <si>
    <t xml:space="preserve">Cena celkem </t>
  </si>
  <si>
    <t>Celková cena položky daná jako součin množství a j.ceny</t>
  </si>
  <si>
    <t>Příslušnost položky do cenové soustavy</t>
  </si>
  <si>
    <t>Ke každé položce soupisu prací se na samostatných řádcích může zobrazovat:</t>
  </si>
  <si>
    <t>Plný popis položky</t>
  </si>
  <si>
    <t>Poznámka k souboru cen a poznámka zadavatele</t>
  </si>
  <si>
    <t>Výkaz výměr</t>
  </si>
  <si>
    <t>Pokud je k řádku výkazu výměr evidovaný údaj ve sloupci Kód, jedná se o definovaný odkaz, na který se může odvolávat výkaz výměr z jiné položky.</t>
  </si>
  <si>
    <t xml:space="preserve">Metodika pro zpracování </t>
  </si>
  <si>
    <t>Jednotlivé sestavy jsou v souboru provázány. Editovatelné pole jsou zvýrazněny žlutým podbarvením, ostatní pole neslouží k editaci a nesmí být jakkoliv</t>
  </si>
  <si>
    <t>modifikovány.</t>
  </si>
  <si>
    <t xml:space="preserve">Účastník je pro podání nabídky povinen vyplnit žlutě podbarvená pole: </t>
  </si>
  <si>
    <t xml:space="preserve">Pole Účastník v sestavě Rekapitulace stavby - zde účastník vyplní svůj název (název subjektu) </t>
  </si>
  <si>
    <t>Pole IČ a DIČ v sestavě Rekapitulace stavby - zde účastník vyplní svoje IČ a DIČ</t>
  </si>
  <si>
    <t>Datum v sestavě Rekapitulace stavby - zde účastník vyplní datum vytvoření nabídky</t>
  </si>
  <si>
    <t>J.cena = jednotková cena v sestavě Soupis prací o maximálním počtu desetinných míst uvedených v poli</t>
  </si>
  <si>
    <t>- pokud sestavy soupisů prací obsahují pole J.cena, měla by být všechna tato pole vyplněna nenulovými</t>
  </si>
  <si>
    <t>Poznámka - nepovinný údaj pro položku soupisu</t>
  </si>
  <si>
    <t>V případě, že sestavy soupisů prací neobsahují pole J.cena, potom ve všech soupisech prací obsahují pole:</t>
  </si>
  <si>
    <t xml:space="preserve"> - J.materiál - jednotková cena materiálu </t>
  </si>
  <si>
    <t xml:space="preserve"> - J.montáž - jednotková cena montáže</t>
  </si>
  <si>
    <t>Účastník v tomto případě by měl vyplnit všechna pole J.materiál a pole J.montáž nenulovými kladnými číslicemi. V případech, kdy položka</t>
  </si>
  <si>
    <t>neobsahuje žádný materiál je přípustné, aby pole J.materiál bylo vyplněno nulou. V případech, kdy položka neobsahuje žádnou montáž je přípustné,</t>
  </si>
  <si>
    <t>aby pole J.montáž bylo vyplněno nulou. Obě pole - J.materiál, J.Montáž u jedné položky by však neměly být vyplněny nulou.</t>
  </si>
  <si>
    <t>Rekapitulace stavby</t>
  </si>
  <si>
    <t>Název</t>
  </si>
  <si>
    <t>Povinný</t>
  </si>
  <si>
    <t>Max. počet</t>
  </si>
  <si>
    <t>atributu</t>
  </si>
  <si>
    <t>(A/N)</t>
  </si>
  <si>
    <t>znaků</t>
  </si>
  <si>
    <t>A</t>
  </si>
  <si>
    <t>Kód stavby</t>
  </si>
  <si>
    <t>String</t>
  </si>
  <si>
    <t>Stavba</t>
  </si>
  <si>
    <t>Název stavby</t>
  </si>
  <si>
    <t>Místo</t>
  </si>
  <si>
    <t>N</t>
  </si>
  <si>
    <t>Místo stavby</t>
  </si>
  <si>
    <t>Datum</t>
  </si>
  <si>
    <t>Datum vykonaného exportu</t>
  </si>
  <si>
    <t>Date</t>
  </si>
  <si>
    <t>KSO</t>
  </si>
  <si>
    <t>Klasifikace stavebního objektu</t>
  </si>
  <si>
    <t>CC-CZ</t>
  </si>
  <si>
    <t>Klasifikace stavbeních děl</t>
  </si>
  <si>
    <t>CZ-CPV</t>
  </si>
  <si>
    <t>Společný slovník pro veřejné zakázky</t>
  </si>
  <si>
    <t>CZ-CPA</t>
  </si>
  <si>
    <t>Klasifikace produkce podle činností</t>
  </si>
  <si>
    <t>Zadavatel</t>
  </si>
  <si>
    <t>Zadavatel zadaní</t>
  </si>
  <si>
    <t>IČ</t>
  </si>
  <si>
    <t>IČ zadavatele zadaní</t>
  </si>
  <si>
    <t>DIČ</t>
  </si>
  <si>
    <t>DIČ zadavatele zadaní</t>
  </si>
  <si>
    <t>Účastník</t>
  </si>
  <si>
    <t>Účastník veřejné zakázky</t>
  </si>
  <si>
    <t>Projektant</t>
  </si>
  <si>
    <t>Poznámka</t>
  </si>
  <si>
    <t>Poznámka k zadání</t>
  </si>
  <si>
    <t>Sazba DPH</t>
  </si>
  <si>
    <t>Rekapitulace sazeb DPH u položek soupisů</t>
  </si>
  <si>
    <t>eGSazbaDph</t>
  </si>
  <si>
    <t>Základna DPH</t>
  </si>
  <si>
    <t>Základna DPH určena součtem celkové ceny z položek soupisů</t>
  </si>
  <si>
    <t>Double</t>
  </si>
  <si>
    <t>Hodnota DPH</t>
  </si>
  <si>
    <t>Celková cena bez DPH za celou stavbu. Sčítává se ze všech listů.</t>
  </si>
  <si>
    <t>Celková cena s DPH za celou stavbu</t>
  </si>
  <si>
    <t>Rekapitulace objektů stavby a soupisů prací</t>
  </si>
  <si>
    <t>Přebírá se z Rekapitulace stavby</t>
  </si>
  <si>
    <t>Kód objektu</t>
  </si>
  <si>
    <t>Objektu, Soupis prací</t>
  </si>
  <si>
    <t>Název objektu</t>
  </si>
  <si>
    <t>Cena bez DPH za daný objekt</t>
  </si>
  <si>
    <t>Cena spolu s DPH za daný objekt</t>
  </si>
  <si>
    <t>Typ zakázky</t>
  </si>
  <si>
    <t>eGTypZakazky</t>
  </si>
  <si>
    <t>Krycí list soupisu</t>
  </si>
  <si>
    <t>Objekt</t>
  </si>
  <si>
    <t>Kód a název objektu</t>
  </si>
  <si>
    <t>20 + 120</t>
  </si>
  <si>
    <t>Kód a název soupisu</t>
  </si>
  <si>
    <t>Poznámka k soupisu prací</t>
  </si>
  <si>
    <t>Rekapitulace sazeb DPH na položkách aktuálního soupisu</t>
  </si>
  <si>
    <t>Základna DPH určena součtem celkové ceny z položek aktuálního soupisu</t>
  </si>
  <si>
    <t>Cena bez DPH za daný soupis</t>
  </si>
  <si>
    <t>Cena s DPH</t>
  </si>
  <si>
    <t>Cena s DPH za daný soupis</t>
  </si>
  <si>
    <t>Rekapitulace členění soupisu prací</t>
  </si>
  <si>
    <t>Kód a název objektu, přebírá se z Krycího listu soupisu</t>
  </si>
  <si>
    <t>Kód a název objektu, přebírá se z Krycího listu soupisu</t>
  </si>
  <si>
    <t>Kód a název dílu ze soupisu</t>
  </si>
  <si>
    <t>20 + 100</t>
  </si>
  <si>
    <t>Cena celkem</t>
  </si>
  <si>
    <t>Cena celkem za díl ze soupisu</t>
  </si>
  <si>
    <t>Soupis prací</t>
  </si>
  <si>
    <t>Přebírá se z Krycího listu soupisu</t>
  </si>
  <si>
    <t>Pořadové číslo položky soupisu</t>
  </si>
  <si>
    <t>Long</t>
  </si>
  <si>
    <t>Typ položky soupisu</t>
  </si>
  <si>
    <t>eGTypPolozky</t>
  </si>
  <si>
    <t>Kód položky ze soupisu</t>
  </si>
  <si>
    <t>Popis položky ze soupisu</t>
  </si>
  <si>
    <t>Množství položky soupisu</t>
  </si>
  <si>
    <t>J.Cena</t>
  </si>
  <si>
    <t>Jednotková cena položky</t>
  </si>
  <si>
    <t>Cena celkem vyčíslena jako J.Cena * Množství</t>
  </si>
  <si>
    <t>Zařazení položky do cenové soustavy</t>
  </si>
  <si>
    <t>p</t>
  </si>
  <si>
    <t>Poznámka položky ze soupisu</t>
  </si>
  <si>
    <t>Memo</t>
  </si>
  <si>
    <t>psc</t>
  </si>
  <si>
    <t>Poznámka k souboru cen ze soupisu</t>
  </si>
  <si>
    <t>pp</t>
  </si>
  <si>
    <t>Plný popis položky ze soupisu</t>
  </si>
  <si>
    <t>vv</t>
  </si>
  <si>
    <t>Výkaz výměr (figura, výraz, výměra) ze soupisu</t>
  </si>
  <si>
    <t>Text,Text,Double</t>
  </si>
  <si>
    <t>20, 150</t>
  </si>
  <si>
    <t>fig</t>
  </si>
  <si>
    <t>Rozpad figur</t>
  </si>
  <si>
    <t>Sazba DPH pro položku</t>
  </si>
  <si>
    <t>eGSazbaDPH</t>
  </si>
  <si>
    <t>Hmotnost</t>
  </si>
  <si>
    <t>Hmotnost položky ze soupisu</t>
  </si>
  <si>
    <t>Suť</t>
  </si>
  <si>
    <t>Suť položky ze soupisu</t>
  </si>
  <si>
    <t>Nh</t>
  </si>
  <si>
    <t>Normohodiny položky ze soupisu</t>
  </si>
  <si>
    <t>Datová věta</t>
  </si>
  <si>
    <t>Typ věty</t>
  </si>
  <si>
    <t>Hodnota</t>
  </si>
  <si>
    <t>Význam</t>
  </si>
  <si>
    <t>Základní sazba DPH</t>
  </si>
  <si>
    <t>Snížená sazba DPH</t>
  </si>
  <si>
    <t>Nulová sazba DPH</t>
  </si>
  <si>
    <t>Základní sazba DPH přenesená</t>
  </si>
  <si>
    <t>Snížená sazba DPH přenesená</t>
  </si>
  <si>
    <t>Stavební objekt</t>
  </si>
  <si>
    <t>Inženýrský objekt</t>
  </si>
  <si>
    <t>Ostatní náklady</t>
  </si>
  <si>
    <t>Položka typu HSV</t>
  </si>
  <si>
    <t>Položka typu PSV</t>
  </si>
  <si>
    <t>Položka typu M</t>
  </si>
  <si>
    <t>Položka typu OST</t>
  </si>
</sst>
</file>

<file path=xl/styles.xml><?xml version="1.0" encoding="utf-8"?>
<styleSheet xmlns="http://schemas.openxmlformats.org/spreadsheetml/2006/main">
  <numFmts count="4">
    <numFmt numFmtId="164" formatCode="#,##0.00%"/>
    <numFmt numFmtId="165" formatCode="dd\.mm\.yyyy"/>
    <numFmt numFmtId="166" formatCode="#,##0.00000"/>
    <numFmt numFmtId="167" formatCode="#,##0.000"/>
  </numFmts>
  <fonts count="53">
    <font>
      <sz val="8"/>
      <name val="Arial CE"/>
      <family val="2"/>
    </font>
    <font>
      <sz val="10"/>
      <color rgb="FF969696"/>
      <name val="Arial CE"/>
    </font>
    <font>
      <sz val="10"/>
      <name val="Arial CE"/>
    </font>
    <font>
      <b/>
      <sz val="11"/>
      <name val="Arial CE"/>
    </font>
    <font>
      <b/>
      <sz val="12"/>
      <name val="Arial CE"/>
    </font>
    <font>
      <sz val="11"/>
      <name val="Arial CE"/>
    </font>
    <font>
      <sz val="12"/>
      <color rgb="FF003366"/>
      <name val="Arial CE"/>
    </font>
    <font>
      <sz val="10"/>
      <color rgb="FF003366"/>
      <name val="Arial CE"/>
    </font>
    <font>
      <sz val="8"/>
      <color rgb="FF003366"/>
      <name val="Arial CE"/>
    </font>
    <font>
      <sz val="8"/>
      <color rgb="FF505050"/>
      <name val="Arial CE"/>
    </font>
    <font>
      <sz val="8"/>
      <color rgb="FF0000A8"/>
      <name val="Arial CE"/>
    </font>
    <font>
      <sz val="8"/>
      <color rgb="FFFF0000"/>
      <name val="Arial CE"/>
    </font>
    <font>
      <sz val="8"/>
      <name val="Trebuchet MS"/>
      <family val="0"/>
      <charset val="238"/>
    </font>
    <font>
      <sz val="8"/>
      <color rgb="FFFFFFFF"/>
      <name val="Arial CE"/>
    </font>
    <font>
      <b/>
      <sz val="14"/>
      <name val="Arial CE"/>
    </font>
    <font>
      <sz val="8"/>
      <color rgb="FF3366FF"/>
      <name val="Arial CE"/>
    </font>
    <font>
      <b/>
      <sz val="12"/>
      <color rgb="FF969696"/>
      <name val="Arial CE"/>
    </font>
    <font>
      <b/>
      <sz val="8"/>
      <color rgb="FF969696"/>
      <name val="Arial CE"/>
    </font>
    <font>
      <b/>
      <sz val="10"/>
      <name val="Arial CE"/>
    </font>
    <font>
      <b/>
      <sz val="10"/>
      <color rgb="FF969696"/>
      <name val="Arial CE"/>
    </font>
    <font>
      <sz val="12"/>
      <color rgb="FF969696"/>
      <name val="Arial CE"/>
    </font>
    <font>
      <sz val="8"/>
      <color rgb="FF969696"/>
      <name val="Arial CE"/>
    </font>
    <font>
      <sz val="9"/>
      <name val="Arial CE"/>
    </font>
    <font>
      <sz val="9"/>
      <color rgb="FF969696"/>
      <name val="Arial CE"/>
    </font>
    <font>
      <b/>
      <sz val="12"/>
      <color rgb="FF960000"/>
      <name val="Arial CE"/>
    </font>
    <font>
      <sz val="12"/>
      <name val="Arial CE"/>
    </font>
    <font>
      <sz val="18"/>
      <color theme="10"/>
      <name val="Wingdings 2"/>
    </font>
    <font>
      <b/>
      <sz val="11"/>
      <color rgb="FF003366"/>
      <name val="Arial CE"/>
    </font>
    <font>
      <sz val="11"/>
      <color rgb="FF003366"/>
      <name val="Arial CE"/>
    </font>
    <font>
      <sz val="11"/>
      <color rgb="FF969696"/>
      <name val="Arial CE"/>
    </font>
    <font>
      <sz val="10"/>
      <color rgb="FF3366FF"/>
      <name val="Arial CE"/>
    </font>
    <font>
      <b/>
      <sz val="12"/>
      <color rgb="FF800000"/>
      <name val="Arial CE"/>
    </font>
    <font>
      <sz val="8"/>
      <color rgb="FF960000"/>
      <name val="Arial CE"/>
    </font>
    <font>
      <b/>
      <sz val="8"/>
      <name val="Arial CE"/>
    </font>
    <font>
      <sz val="7"/>
      <color rgb="FF969696"/>
      <name val="Arial CE"/>
    </font>
    <font>
      <sz val="7"/>
      <name val="Arial CE"/>
    </font>
    <font>
      <sz val="7"/>
      <color rgb="FF979797"/>
      <name val="Arial CE"/>
    </font>
    <font>
      <i/>
      <u/>
      <sz val="7"/>
      <color rgb="FF979797"/>
      <name val="Calibri"/>
      <scheme val="minor"/>
    </font>
    <font>
      <i/>
      <sz val="9"/>
      <color rgb="FF0000FF"/>
      <name val="Arial CE"/>
    </font>
    <font>
      <i/>
      <sz val="8"/>
      <color rgb="FF0000FF"/>
      <name val="Arial CE"/>
    </font>
    <font>
      <sz val="8"/>
      <name val="Trebuchet MS"/>
      <charset val="238"/>
    </font>
    <font>
      <b/>
      <sz val="16"/>
      <name val="Trebuchet MS"/>
      <charset val="238"/>
    </font>
    <font>
      <b/>
      <sz val="11"/>
      <name val="Trebuchet MS"/>
      <charset val="238"/>
    </font>
    <font>
      <sz val="8"/>
      <name val="Arial CE"/>
      <charset val="238"/>
    </font>
    <font>
      <sz val="9"/>
      <name val="Trebuchet MS"/>
      <charset val="238"/>
    </font>
    <font>
      <sz val="10"/>
      <name val="Trebuchet MS"/>
      <charset val="238"/>
    </font>
    <font>
      <sz val="11"/>
      <name val="Trebuchet MS"/>
      <charset val="238"/>
    </font>
    <font>
      <b/>
      <sz val="9"/>
      <name val="Trebuchet MS"/>
      <charset val="238"/>
    </font>
    <font>
      <b/>
      <sz val="8"/>
      <name val="Arial CE"/>
      <charset val="238"/>
    </font>
    <font>
      <sz val="9"/>
      <name val="Trebuchet MS"/>
      <family val="0"/>
      <charset val="238"/>
    </font>
    <font>
      <sz val="8"/>
      <name val="Arial CE"/>
      <family val="0"/>
      <charset val="238"/>
    </font>
    <font>
      <u/>
      <sz val="11"/>
      <color theme="10"/>
      <name val="Calibri"/>
      <scheme val="minor"/>
    </font>
    <font>
      <i/>
      <sz val="8"/>
      <name val="Arial CE"/>
      <charset val="238"/>
    </font>
  </fonts>
  <fills count="5">
    <fill>
      <patternFill patternType="none"/>
    </fill>
    <fill>
      <patternFill patternType="gray125"/>
    </fill>
    <fill>
      <patternFill patternType="solid">
        <fgColor rgb="FFFFFFCC"/>
      </patternFill>
    </fill>
    <fill>
      <patternFill patternType="solid">
        <fgColor rgb="FFBEBEBE"/>
      </patternFill>
    </fill>
    <fill>
      <patternFill patternType="solid">
        <fgColor rgb="FFD2D2D2"/>
      </patternFill>
    </fill>
  </fills>
  <borders count="32">
    <border/>
    <border>
      <left>
        <color indexed="0"/>
      </left>
      <right>
        <color indexed="0"/>
      </right>
      <top>
        <color indexed="0"/>
      </top>
      <bottom>
        <color indexed="0"/>
      </bottom>
      <diagonal>
        <color indexed="0"/>
      </diagonal>
    </border>
    <border>
      <left style="thin">
        <color rgb="FF000000"/>
      </left>
      <top style="thin">
        <color rgb="FF000000"/>
      </top>
    </border>
    <border>
      <top style="thin">
        <color rgb="FF000000"/>
      </top>
    </border>
    <border>
      <left style="thin">
        <color rgb="FF000000"/>
      </left>
    </border>
    <border>
      <top style="hair">
        <color rgb="FF000000"/>
      </top>
    </border>
    <border>
      <bottom style="hair">
        <color rgb="FF000000"/>
      </bottom>
    </border>
    <border>
      <left style="hair">
        <color rgb="FF000000"/>
      </left>
      <top style="hair">
        <color rgb="FF000000"/>
      </top>
      <bottom style="hair">
        <color rgb="FF000000"/>
      </bottom>
    </border>
    <border>
      <top style="hair">
        <color rgb="FF000000"/>
      </top>
      <bottom style="hair">
        <color rgb="FF000000"/>
      </bottom>
    </border>
    <border>
      <right style="hair">
        <color rgb="FF000000"/>
      </right>
      <top style="hair">
        <color rgb="FF000000"/>
      </top>
      <bottom style="hair">
        <color rgb="FF000000"/>
      </bottom>
    </border>
    <border>
      <left style="thin">
        <color rgb="FF000000"/>
      </left>
      <bottom style="thin">
        <color rgb="FF000000"/>
      </bottom>
    </border>
    <border>
      <bottom style="thin">
        <color rgb="FF000000"/>
      </bottom>
    </border>
    <border>
      <left style="hair">
        <color rgb="FF969696"/>
      </left>
      <top style="hair">
        <color rgb="FF969696"/>
      </top>
    </border>
    <border>
      <top style="hair">
        <color rgb="FF969696"/>
      </top>
    </border>
    <border>
      <right style="hair">
        <color rgb="FF969696"/>
      </right>
      <top style="hair">
        <color rgb="FF969696"/>
      </top>
    </border>
    <border>
      <left style="hair">
        <color rgb="FF969696"/>
      </left>
    </border>
    <border>
      <right style="hair">
        <color rgb="FF969696"/>
      </right>
    </border>
    <border>
      <left style="hair">
        <color rgb="FF969696"/>
      </left>
      <top style="hair">
        <color rgb="FF969696"/>
      </top>
      <bottom style="hair">
        <color rgb="FF969696"/>
      </bottom>
    </border>
    <border>
      <top style="hair">
        <color rgb="FF969696"/>
      </top>
      <bottom style="hair">
        <color rgb="FF969696"/>
      </bottom>
    </border>
    <border>
      <right style="hair">
        <color rgb="FF969696"/>
      </right>
      <top style="hair">
        <color rgb="FF969696"/>
      </top>
      <bottom style="hair">
        <color rgb="FF969696"/>
      </bottom>
    </border>
    <border>
      <left style="hair">
        <color rgb="FF969696"/>
      </left>
      <bottom style="hair">
        <color rgb="FF969696"/>
      </bottom>
    </border>
    <border>
      <bottom style="hair">
        <color rgb="FF969696"/>
      </bottom>
    </border>
    <border>
      <right style="hair">
        <color rgb="FF969696"/>
      </right>
      <bottom style="hair">
        <color rgb="FF969696"/>
      </bottom>
    </border>
    <border>
      <left style="hair">
        <color rgb="FF969696"/>
      </left>
      <right style="hair">
        <color rgb="FF969696"/>
      </right>
      <top style="hair">
        <color rgb="FF969696"/>
      </top>
      <bottom style="hair">
        <color rgb="FF969696"/>
      </bottom>
    </border>
    <border>
      <left style="thin">
        <color indexed="64"/>
      </left>
      <right>
        <color indexed="0"/>
      </right>
      <top style="thin">
        <color indexed="64"/>
      </top>
      <bottom>
        <color indexed="0"/>
      </bottom>
      <diagonal>
        <color indexed="0"/>
      </diagonal>
    </border>
    <border>
      <left>
        <color indexed="0"/>
      </left>
      <right>
        <color indexed="0"/>
      </right>
      <top style="thin">
        <color indexed="64"/>
      </top>
      <bottom>
        <color indexed="0"/>
      </bottom>
      <diagonal>
        <color indexed="0"/>
      </diagonal>
    </border>
    <border>
      <left>
        <color indexed="0"/>
      </left>
      <right style="thin">
        <color indexed="64"/>
      </right>
      <top style="thin">
        <color indexed="64"/>
      </top>
      <bottom>
        <color indexed="0"/>
      </bottom>
      <diagonal>
        <color indexed="0"/>
      </diagonal>
    </border>
    <border>
      <left style="thin">
        <color indexed="64"/>
      </left>
      <right>
        <color indexed="0"/>
      </right>
      <top>
        <color indexed="0"/>
      </top>
      <bottom>
        <color indexed="0"/>
      </bottom>
      <diagonal>
        <color indexed="0"/>
      </diagonal>
    </border>
    <border>
      <left>
        <color indexed="0"/>
      </left>
      <right style="thin">
        <color indexed="64"/>
      </right>
      <top>
        <color indexed="0"/>
      </top>
      <bottom>
        <color indexed="0"/>
      </bottom>
      <diagonal>
        <color indexed="0"/>
      </diagonal>
    </border>
    <border>
      <left>
        <color indexed="0"/>
      </left>
      <right>
        <color indexed="0"/>
      </right>
      <top>
        <color indexed="0"/>
      </top>
      <bottom style="thin">
        <color indexed="64"/>
      </bottom>
      <diagonal>
        <color indexed="0"/>
      </diagonal>
    </border>
    <border>
      <left style="thin">
        <color indexed="64"/>
      </left>
      <right>
        <color indexed="0"/>
      </right>
      <top>
        <color indexed="0"/>
      </top>
      <bottom style="thin">
        <color indexed="64"/>
      </bottom>
      <diagonal>
        <color indexed="0"/>
      </diagonal>
    </border>
    <border>
      <left>
        <color indexed="0"/>
      </left>
      <right style="thin">
        <color indexed="64"/>
      </right>
      <top>
        <color indexed="0"/>
      </top>
      <bottom style="thin">
        <color indexed="64"/>
      </bottom>
      <diagonal>
        <color indexed="0"/>
      </diagonal>
    </border>
  </borders>
  <cellStyleXfs count="2">
    <xf numFmtId="0" fontId="0" fillId="0" borderId="0"/>
    <xf numFmtId="0" fontId="51" fillId="0" borderId="0" applyNumberFormat="0" applyFill="0" applyBorder="0" applyAlignment="0" applyProtection="0"/>
  </cellStyleXfs>
  <cellXfs count="368">
    <xf numFmtId="0" fontId="0" fillId="0" borderId="0" xfId="0"/>
    <xf numFmtId="0" fontId="0" fillId="0" borderId="0" xfId="0"/>
    <xf numFmtId="0" fontId="0" fillId="0" borderId="0" xfId="0" applyAlignment="1">
      <alignment vertical="center"/>
    </xf>
    <xf numFmtId="0" fontId="1" fillId="0" borderId="0" xfId="0" applyFont="1" applyAlignment="1">
      <alignment vertical="center"/>
    </xf>
    <xf numFmtId="0" fontId="2"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5" fillId="0" borderId="0" xfId="0" applyFont="1" applyAlignment="1">
      <alignment vertical="center"/>
    </xf>
    <xf numFmtId="0" fontId="0" fillId="0" borderId="0" xfId="0" applyAlignment="1">
      <alignment vertical="center" wrapText="1"/>
    </xf>
    <xf numFmtId="0" fontId="6" fillId="0" borderId="0" xfId="0" applyFont="1" applyAlignment="1">
      <alignment vertical="center"/>
    </xf>
    <xf numFmtId="0" fontId="7" fillId="0" borderId="0" xfId="0" applyFont="1" applyAlignment="1">
      <alignment vertical="center"/>
    </xf>
    <xf numFmtId="0" fontId="0" fillId="0" borderId="0" xfId="0" applyAlignment="1">
      <alignment horizontal="center" vertical="center" wrapText="1"/>
    </xf>
    <xf numFmtId="0" fontId="8" fillId="0" borderId="0" xfId="0" applyFont="1" applyAlignment="1"/>
    <xf numFmtId="0" fontId="9" fillId="0" borderId="0" xfId="0" applyFont="1" applyAlignment="1">
      <alignment vertical="center"/>
    </xf>
    <xf numFmtId="0" fontId="10" fillId="0" borderId="0" xfId="0" applyFont="1" applyAlignment="1">
      <alignment vertical="center"/>
    </xf>
    <xf numFmtId="0" fontId="11" fillId="0" borderId="0" xfId="0" applyFont="1" applyAlignment="1">
      <alignment vertical="center"/>
    </xf>
    <xf numFmtId="0" fontId="0" fillId="0" borderId="0" xfId="0" applyAlignment="1">
      <alignment horizontal="center" vertical="center"/>
    </xf>
    <xf numFmtId="0" fontId="0" fillId="0" borderId="0" xfId="0" applyAlignment="1" applyProtection="1"/>
    <xf numFmtId="0" fontId="13" fillId="0" borderId="0" xfId="0" applyFont="1" applyAlignment="1">
      <alignment horizontal="left" vertical="center"/>
    </xf>
    <xf numFmtId="0" fontId="0" fillId="0" borderId="0" xfId="0" applyFont="1" applyAlignment="1">
      <alignment horizontal="left" vertical="center"/>
    </xf>
    <xf numFmtId="0" fontId="0" fillId="0" borderId="2" xfId="0" applyBorder="1" applyProtection="1"/>
    <xf numFmtId="0" fontId="0" fillId="0" borderId="3" xfId="0" applyBorder="1" applyProtection="1"/>
    <xf numFmtId="0" fontId="0" fillId="0" borderId="4" xfId="0" applyBorder="1"/>
    <xf numFmtId="0" fontId="0" fillId="0" borderId="4" xfId="0" applyBorder="1" applyProtection="1"/>
    <xf numFmtId="0" fontId="0" fillId="0" borderId="0" xfId="0" applyProtection="1"/>
    <xf numFmtId="0" fontId="14" fillId="0" borderId="0" xfId="0" applyFont="1" applyAlignment="1" applyProtection="1">
      <alignment horizontal="left" vertical="center"/>
    </xf>
    <xf numFmtId="0" fontId="15" fillId="0" borderId="0" xfId="0" applyFont="1" applyAlignment="1">
      <alignment horizontal="left" vertical="center"/>
    </xf>
    <xf numFmtId="0" fontId="16" fillId="0" borderId="0" xfId="0" applyFont="1" applyAlignment="1">
      <alignment horizontal="left" vertical="center"/>
    </xf>
    <xf numFmtId="0" fontId="1" fillId="0" borderId="0" xfId="0" applyFont="1" applyAlignment="1" applyProtection="1">
      <alignment horizontal="left" vertical="top"/>
    </xf>
    <xf numFmtId="0" fontId="2" fillId="0" borderId="0" xfId="0" applyFont="1" applyAlignment="1" applyProtection="1">
      <alignment horizontal="left" vertical="center"/>
    </xf>
    <xf numFmtId="0" fontId="17" fillId="0" borderId="0" xfId="0" applyFont="1" applyAlignment="1">
      <alignment horizontal="left" vertical="top" wrapText="1"/>
    </xf>
    <xf numFmtId="0" fontId="3" fillId="0" borderId="0" xfId="0" applyFont="1" applyAlignment="1" applyProtection="1">
      <alignment horizontal="left" vertical="top"/>
    </xf>
    <xf numFmtId="0" fontId="3" fillId="0" borderId="0" xfId="0" applyFont="1" applyAlignment="1" applyProtection="1">
      <alignment horizontal="left" vertical="top" wrapText="1"/>
    </xf>
    <xf numFmtId="0" fontId="17" fillId="0" borderId="0" xfId="0" applyFont="1" applyAlignment="1">
      <alignment horizontal="left" vertical="center"/>
    </xf>
    <xf numFmtId="0" fontId="1" fillId="0" borderId="0" xfId="0" applyFont="1" applyAlignment="1" applyProtection="1">
      <alignment horizontal="left" vertical="center"/>
    </xf>
    <xf numFmtId="0" fontId="2" fillId="2" borderId="0" xfId="0" applyFont="1" applyFill="1" applyAlignment="1" applyProtection="1">
      <alignment horizontal="left" vertical="center"/>
      <protection locked="0"/>
    </xf>
    <xf numFmtId="49" fontId="2" fillId="2" borderId="0" xfId="0" applyNumberFormat="1" applyFont="1" applyFill="1" applyAlignment="1" applyProtection="1">
      <alignment horizontal="left" vertical="center"/>
      <protection locked="0"/>
    </xf>
    <xf numFmtId="49" fontId="2" fillId="0" borderId="0" xfId="0" applyNumberFormat="1" applyFont="1" applyAlignment="1" applyProtection="1">
      <alignment horizontal="left" vertical="center"/>
    </xf>
    <xf numFmtId="0" fontId="2" fillId="0" borderId="0" xfId="0" applyFont="1" applyAlignment="1" applyProtection="1">
      <alignment horizontal="left" vertical="center" wrapText="1"/>
    </xf>
    <xf numFmtId="0" fontId="0" fillId="0" borderId="5" xfId="0" applyBorder="1" applyProtection="1"/>
    <xf numFmtId="0" fontId="0" fillId="0" borderId="0" xfId="0" applyFont="1" applyAlignment="1">
      <alignment vertical="center"/>
    </xf>
    <xf numFmtId="0" fontId="0" fillId="0" borderId="4" xfId="0" applyFont="1" applyBorder="1" applyAlignment="1" applyProtection="1">
      <alignment vertical="center"/>
    </xf>
    <xf numFmtId="0" fontId="0" fillId="0" borderId="0" xfId="0" applyFont="1" applyAlignment="1" applyProtection="1">
      <alignment vertical="center"/>
    </xf>
    <xf numFmtId="0" fontId="18" fillId="0" borderId="6" xfId="0" applyFont="1" applyBorder="1" applyAlignment="1" applyProtection="1">
      <alignment horizontal="left" vertical="center"/>
    </xf>
    <xf numFmtId="0" fontId="0" fillId="0" borderId="6" xfId="0" applyFont="1" applyBorder="1" applyAlignment="1" applyProtection="1">
      <alignment vertical="center"/>
    </xf>
    <xf numFmtId="4" fontId="18" fillId="0" borderId="6" xfId="0" applyNumberFormat="1" applyFont="1" applyBorder="1" applyAlignment="1" applyProtection="1">
      <alignment vertical="center"/>
    </xf>
    <xf numFmtId="0" fontId="0" fillId="0" borderId="4" xfId="0" applyFont="1" applyBorder="1" applyAlignment="1">
      <alignment vertical="center"/>
    </xf>
    <xf numFmtId="0" fontId="1" fillId="0" borderId="0" xfId="0" applyFont="1" applyAlignment="1" applyProtection="1">
      <alignment horizontal="right" vertical="center"/>
    </xf>
    <xf numFmtId="0" fontId="1" fillId="0" borderId="4" xfId="0" applyFont="1" applyBorder="1" applyAlignment="1" applyProtection="1">
      <alignment vertical="center"/>
    </xf>
    <xf numFmtId="0" fontId="1" fillId="0" borderId="0" xfId="0" applyFont="1" applyAlignment="1" applyProtection="1">
      <alignment vertical="center"/>
    </xf>
    <xf numFmtId="164" fontId="1" fillId="0" borderId="0" xfId="0" applyNumberFormat="1" applyFont="1" applyAlignment="1" applyProtection="1">
      <alignment horizontal="left" vertical="center"/>
    </xf>
    <xf numFmtId="4" fontId="19" fillId="0" borderId="0" xfId="0" applyNumberFormat="1" applyFont="1" applyAlignment="1" applyProtection="1">
      <alignment vertical="center"/>
    </xf>
    <xf numFmtId="0" fontId="1" fillId="0" borderId="4" xfId="0" applyFont="1" applyBorder="1" applyAlignment="1">
      <alignment vertical="center"/>
    </xf>
    <xf numFmtId="0" fontId="19" fillId="0" borderId="0" xfId="0" applyFont="1" applyAlignment="1">
      <alignment horizontal="left" vertical="center"/>
    </xf>
    <xf numFmtId="0" fontId="0" fillId="3" borderId="0" xfId="0" applyFont="1" applyFill="1" applyAlignment="1" applyProtection="1">
      <alignment vertical="center"/>
    </xf>
    <xf numFmtId="0" fontId="4" fillId="3" borderId="7" xfId="0" applyFont="1" applyFill="1" applyBorder="1" applyAlignment="1" applyProtection="1">
      <alignment horizontal="left" vertical="center"/>
    </xf>
    <xf numFmtId="0" fontId="0" fillId="3" borderId="8" xfId="0" applyFont="1" applyFill="1" applyBorder="1" applyAlignment="1" applyProtection="1">
      <alignment vertical="center"/>
    </xf>
    <xf numFmtId="0" fontId="4" fillId="3" borderId="8" xfId="0" applyFont="1" applyFill="1" applyBorder="1" applyAlignment="1" applyProtection="1">
      <alignment horizontal="center" vertical="center"/>
    </xf>
    <xf numFmtId="0" fontId="4" fillId="3" borderId="8" xfId="0" applyFont="1" applyFill="1" applyBorder="1" applyAlignment="1" applyProtection="1">
      <alignment horizontal="left" vertical="center"/>
    </xf>
    <xf numFmtId="4" fontId="4" fillId="3" borderId="8" xfId="0" applyNumberFormat="1" applyFont="1" applyFill="1" applyBorder="1" applyAlignment="1" applyProtection="1">
      <alignment vertical="center"/>
    </xf>
    <xf numFmtId="0" fontId="0" fillId="3" borderId="9" xfId="0" applyFont="1" applyFill="1" applyBorder="1" applyAlignment="1" applyProtection="1">
      <alignment vertical="center"/>
    </xf>
    <xf numFmtId="0" fontId="0" fillId="0" borderId="10" xfId="0" applyFont="1" applyBorder="1" applyAlignment="1" applyProtection="1">
      <alignment vertical="center"/>
    </xf>
    <xf numFmtId="0" fontId="0" fillId="0" borderId="11" xfId="0" applyFont="1" applyBorder="1" applyAlignment="1" applyProtection="1">
      <alignment vertical="center"/>
    </xf>
    <xf numFmtId="0" fontId="0" fillId="0" borderId="2" xfId="0" applyFont="1" applyBorder="1" applyAlignment="1" applyProtection="1">
      <alignment vertical="center"/>
    </xf>
    <xf numFmtId="0" fontId="0" fillId="0" borderId="3" xfId="0" applyFont="1" applyBorder="1" applyAlignment="1" applyProtection="1">
      <alignment vertical="center"/>
    </xf>
    <xf numFmtId="0" fontId="2" fillId="0" borderId="4" xfId="0" applyFont="1" applyBorder="1" applyAlignment="1" applyProtection="1">
      <alignment vertical="center"/>
    </xf>
    <xf numFmtId="0" fontId="2" fillId="0" borderId="0" xfId="0" applyFont="1" applyAlignment="1" applyProtection="1">
      <alignment vertical="center"/>
    </xf>
    <xf numFmtId="0" fontId="2" fillId="0" borderId="4" xfId="0" applyFont="1" applyBorder="1" applyAlignment="1">
      <alignment vertical="center"/>
    </xf>
    <xf numFmtId="0" fontId="3" fillId="0" borderId="4" xfId="0" applyFont="1" applyBorder="1" applyAlignment="1" applyProtection="1">
      <alignment vertical="center"/>
    </xf>
    <xf numFmtId="0" fontId="3" fillId="0" borderId="0" xfId="0" applyFont="1" applyAlignment="1" applyProtection="1">
      <alignment horizontal="left" vertical="center"/>
    </xf>
    <xf numFmtId="0" fontId="3" fillId="0" borderId="0" xfId="0" applyFont="1" applyAlignment="1" applyProtection="1">
      <alignment vertical="center"/>
    </xf>
    <xf numFmtId="0" fontId="3" fillId="0" borderId="0" xfId="0" applyFont="1" applyAlignment="1" applyProtection="1">
      <alignment horizontal="left" vertical="center" wrapText="1"/>
    </xf>
    <xf numFmtId="0" fontId="3" fillId="0" borderId="4" xfId="0" applyFont="1" applyBorder="1" applyAlignment="1">
      <alignment vertical="center"/>
    </xf>
    <xf numFmtId="0" fontId="18" fillId="0" borderId="0" xfId="0" applyFont="1" applyAlignment="1" applyProtection="1">
      <alignment vertical="center"/>
    </xf>
    <xf numFmtId="165" fontId="2" fillId="0" borderId="0" xfId="0" applyNumberFormat="1" applyFont="1" applyAlignment="1" applyProtection="1">
      <alignment horizontal="left" vertical="center"/>
    </xf>
    <xf numFmtId="0" fontId="2" fillId="0" borderId="0" xfId="0" applyFont="1" applyAlignment="1" applyProtection="1">
      <alignment vertical="center" wrapText="1"/>
    </xf>
    <xf numFmtId="0" fontId="20" fillId="0" borderId="12" xfId="0" applyFont="1" applyBorder="1" applyAlignment="1">
      <alignment horizontal="center" vertical="center"/>
    </xf>
    <xf numFmtId="0" fontId="20" fillId="0" borderId="13" xfId="0" applyFont="1" applyBorder="1" applyAlignment="1">
      <alignment horizontal="left" vertical="center"/>
    </xf>
    <xf numFmtId="0" fontId="0" fillId="0" borderId="13" xfId="0" applyBorder="1" applyAlignment="1">
      <alignment vertical="center"/>
    </xf>
    <xf numFmtId="0" fontId="0" fillId="0" borderId="14" xfId="0" applyBorder="1" applyAlignment="1">
      <alignment vertical="center"/>
    </xf>
    <xf numFmtId="0" fontId="21" fillId="0" borderId="15" xfId="0" applyFont="1" applyBorder="1" applyAlignment="1">
      <alignment horizontal="left" vertical="center"/>
    </xf>
    <xf numFmtId="0" fontId="21" fillId="0" borderId="0" xfId="0" applyFont="1" applyBorder="1" applyAlignment="1">
      <alignment horizontal="left" vertical="center"/>
    </xf>
    <xf numFmtId="0" fontId="0" fillId="0" borderId="0" xfId="0" applyFont="1" applyBorder="1" applyAlignment="1">
      <alignment vertical="center"/>
    </xf>
    <xf numFmtId="0" fontId="0" fillId="0" borderId="16" xfId="0" applyFont="1" applyBorder="1" applyAlignment="1">
      <alignment vertical="center"/>
    </xf>
    <xf numFmtId="0" fontId="21" fillId="0" borderId="15" xfId="0" applyFont="1" applyBorder="1" applyAlignment="1" applyProtection="1">
      <alignment horizontal="left" vertical="center"/>
    </xf>
    <xf numFmtId="0" fontId="21" fillId="0" borderId="0" xfId="0" applyFont="1" applyBorder="1" applyAlignment="1" applyProtection="1">
      <alignment horizontal="left" vertical="center"/>
    </xf>
    <xf numFmtId="0" fontId="0" fillId="0" borderId="0" xfId="0" applyFont="1" applyBorder="1" applyAlignment="1" applyProtection="1">
      <alignment vertical="center"/>
    </xf>
    <xf numFmtId="0" fontId="0" fillId="0" borderId="16" xfId="0" applyFont="1" applyBorder="1" applyAlignment="1" applyProtection="1">
      <alignment vertical="center"/>
    </xf>
    <xf numFmtId="0" fontId="22" fillId="4" borderId="7" xfId="0" applyFont="1" applyFill="1" applyBorder="1" applyAlignment="1" applyProtection="1">
      <alignment horizontal="center" vertical="center"/>
    </xf>
    <xf numFmtId="0" fontId="22" fillId="4" borderId="8" xfId="0" applyFont="1" applyFill="1" applyBorder="1" applyAlignment="1" applyProtection="1">
      <alignment horizontal="left" vertical="center"/>
    </xf>
    <xf numFmtId="0" fontId="0" fillId="4" borderId="8" xfId="0" applyFont="1" applyFill="1" applyBorder="1" applyAlignment="1" applyProtection="1">
      <alignment vertical="center"/>
    </xf>
    <xf numFmtId="0" fontId="22" fillId="4" borderId="8" xfId="0" applyFont="1" applyFill="1" applyBorder="1" applyAlignment="1" applyProtection="1">
      <alignment horizontal="center" vertical="center"/>
    </xf>
    <xf numFmtId="0" fontId="22" fillId="4" borderId="8" xfId="0" applyFont="1" applyFill="1" applyBorder="1" applyAlignment="1" applyProtection="1">
      <alignment horizontal="right" vertical="center"/>
    </xf>
    <xf numFmtId="0" fontId="22" fillId="4" borderId="9" xfId="0" applyFont="1" applyFill="1" applyBorder="1" applyAlignment="1" applyProtection="1">
      <alignment horizontal="center" vertical="center"/>
    </xf>
    <xf numFmtId="0" fontId="23" fillId="0" borderId="17" xfId="0" applyFont="1" applyBorder="1" applyAlignment="1" applyProtection="1">
      <alignment horizontal="center" vertical="center" wrapText="1"/>
    </xf>
    <xf numFmtId="0" fontId="23" fillId="0" borderId="18" xfId="0" applyFont="1" applyBorder="1" applyAlignment="1" applyProtection="1">
      <alignment horizontal="center" vertical="center" wrapText="1"/>
    </xf>
    <xf numFmtId="0" fontId="23" fillId="0" borderId="19" xfId="0" applyFont="1" applyBorder="1" applyAlignment="1" applyProtection="1">
      <alignment horizontal="center" vertical="center" wrapText="1"/>
    </xf>
    <xf numFmtId="0" fontId="0" fillId="0" borderId="12" xfId="0" applyFont="1" applyBorder="1" applyAlignment="1" applyProtection="1">
      <alignment vertical="center"/>
    </xf>
    <xf numFmtId="0" fontId="0" fillId="0" borderId="13" xfId="0" applyFont="1" applyBorder="1" applyAlignment="1" applyProtection="1">
      <alignment vertical="center"/>
    </xf>
    <xf numFmtId="0" fontId="0" fillId="0" borderId="14" xfId="0" applyFont="1" applyBorder="1" applyAlignment="1" applyProtection="1">
      <alignment vertical="center"/>
    </xf>
    <xf numFmtId="0" fontId="4" fillId="0" borderId="4" xfId="0" applyFont="1" applyBorder="1" applyAlignment="1" applyProtection="1">
      <alignment vertical="center"/>
    </xf>
    <xf numFmtId="0" fontId="24" fillId="0" borderId="0" xfId="0" applyFont="1" applyAlignment="1" applyProtection="1">
      <alignment horizontal="left" vertical="center"/>
    </xf>
    <xf numFmtId="0" fontId="24" fillId="0" borderId="0" xfId="0" applyFont="1" applyAlignment="1" applyProtection="1">
      <alignment vertical="center"/>
    </xf>
    <xf numFmtId="4" fontId="24" fillId="0" borderId="0" xfId="0" applyNumberFormat="1" applyFont="1" applyAlignment="1" applyProtection="1">
      <alignment horizontal="right" vertical="center"/>
    </xf>
    <xf numFmtId="4" fontId="24" fillId="0" borderId="0" xfId="0" applyNumberFormat="1" applyFont="1" applyAlignment="1" applyProtection="1">
      <alignment vertical="center"/>
    </xf>
    <xf numFmtId="0" fontId="4" fillId="0" borderId="0" xfId="0" applyFont="1" applyAlignment="1" applyProtection="1">
      <alignment horizontal="center" vertical="center"/>
    </xf>
    <xf numFmtId="0" fontId="4" fillId="0" borderId="4" xfId="0" applyFont="1" applyBorder="1" applyAlignment="1">
      <alignment vertical="center"/>
    </xf>
    <xf numFmtId="4" fontId="20" fillId="0" borderId="15" xfId="0" applyNumberFormat="1" applyFont="1" applyBorder="1" applyAlignment="1" applyProtection="1">
      <alignment vertical="center"/>
    </xf>
    <xf numFmtId="4" fontId="20" fillId="0" borderId="0" xfId="0" applyNumberFormat="1" applyFont="1" applyBorder="1" applyAlignment="1" applyProtection="1">
      <alignment vertical="center"/>
    </xf>
    <xf numFmtId="166" fontId="20" fillId="0" borderId="0" xfId="0" applyNumberFormat="1" applyFont="1" applyBorder="1" applyAlignment="1" applyProtection="1">
      <alignment vertical="center"/>
    </xf>
    <xf numFmtId="4" fontId="20" fillId="0" borderId="16" xfId="0" applyNumberFormat="1" applyFont="1" applyBorder="1" applyAlignment="1" applyProtection="1">
      <alignment vertical="center"/>
    </xf>
    <xf numFmtId="0" fontId="4" fillId="0" borderId="0" xfId="0" applyFont="1" applyAlignment="1">
      <alignment horizontal="left" vertical="center"/>
    </xf>
    <xf numFmtId="0" fontId="25" fillId="0" borderId="0" xfId="0" applyFont="1" applyAlignment="1">
      <alignment horizontal="left" vertical="center"/>
    </xf>
    <xf numFmtId="0" fontId="26" fillId="0" borderId="0" xfId="1" applyFont="1" applyAlignment="1">
      <alignment horizontal="center" vertical="center"/>
    </xf>
    <xf numFmtId="0" fontId="5" fillId="0" borderId="4" xfId="0" applyFont="1" applyBorder="1" applyAlignment="1" applyProtection="1">
      <alignment vertical="center"/>
    </xf>
    <xf numFmtId="0" fontId="27" fillId="0" borderId="0" xfId="0" applyFont="1" applyAlignment="1" applyProtection="1">
      <alignment vertical="center"/>
    </xf>
    <xf numFmtId="0" fontId="27" fillId="0" borderId="0" xfId="0" applyFont="1" applyAlignment="1" applyProtection="1">
      <alignment horizontal="left" vertical="center" wrapText="1"/>
    </xf>
    <xf numFmtId="0" fontId="28" fillId="0" borderId="0" xfId="0" applyFont="1" applyAlignment="1" applyProtection="1">
      <alignment vertical="center"/>
    </xf>
    <xf numFmtId="4" fontId="28" fillId="0" borderId="0" xfId="0" applyNumberFormat="1" applyFont="1" applyAlignment="1" applyProtection="1">
      <alignment vertical="center"/>
    </xf>
    <xf numFmtId="0" fontId="3" fillId="0" borderId="0" xfId="0" applyFont="1" applyAlignment="1" applyProtection="1">
      <alignment horizontal="center" vertical="center"/>
    </xf>
    <xf numFmtId="0" fontId="5" fillId="0" borderId="4" xfId="0" applyFont="1" applyBorder="1" applyAlignment="1">
      <alignment vertical="center"/>
    </xf>
    <xf numFmtId="4" fontId="29" fillId="0" borderId="15" xfId="0" applyNumberFormat="1" applyFont="1" applyBorder="1" applyAlignment="1" applyProtection="1">
      <alignment vertical="center"/>
    </xf>
    <xf numFmtId="4" fontId="29" fillId="0" borderId="0" xfId="0" applyNumberFormat="1" applyFont="1" applyBorder="1" applyAlignment="1" applyProtection="1">
      <alignment vertical="center"/>
    </xf>
    <xf numFmtId="166" fontId="29" fillId="0" borderId="0" xfId="0" applyNumberFormat="1" applyFont="1" applyBorder="1" applyAlignment="1" applyProtection="1">
      <alignment vertical="center"/>
    </xf>
    <xf numFmtId="4" fontId="29" fillId="0" borderId="16" xfId="0" applyNumberFormat="1" applyFont="1" applyBorder="1" applyAlignment="1" applyProtection="1">
      <alignment vertical="center"/>
    </xf>
    <xf numFmtId="0" fontId="5" fillId="0" borderId="0" xfId="0" applyFont="1" applyAlignment="1">
      <alignment horizontal="left" vertical="center"/>
    </xf>
    <xf numFmtId="4" fontId="29" fillId="0" borderId="20" xfId="0" applyNumberFormat="1" applyFont="1" applyBorder="1" applyAlignment="1" applyProtection="1">
      <alignment vertical="center"/>
    </xf>
    <xf numFmtId="4" fontId="29" fillId="0" borderId="21" xfId="0" applyNumberFormat="1" applyFont="1" applyBorder="1" applyAlignment="1" applyProtection="1">
      <alignment vertical="center"/>
    </xf>
    <xf numFmtId="166" fontId="29" fillId="0" borderId="21" xfId="0" applyNumberFormat="1" applyFont="1" applyBorder="1" applyAlignment="1" applyProtection="1">
      <alignment vertical="center"/>
    </xf>
    <xf numFmtId="4" fontId="29" fillId="0" borderId="22" xfId="0" applyNumberFormat="1" applyFont="1" applyBorder="1" applyAlignment="1" applyProtection="1">
      <alignment vertical="center"/>
    </xf>
    <xf numFmtId="0" fontId="0" fillId="0" borderId="2" xfId="0" applyBorder="1"/>
    <xf numFmtId="0" fontId="0" fillId="0" borderId="3" xfId="0" applyBorder="1"/>
    <xf numFmtId="0" fontId="14" fillId="0" borderId="0" xfId="0" applyFont="1" applyAlignment="1">
      <alignment horizontal="left" vertical="center"/>
    </xf>
    <xf numFmtId="0" fontId="30" fillId="0" borderId="0" xfId="0" applyFont="1" applyAlignment="1">
      <alignment horizontal="left" vertical="center"/>
    </xf>
    <xf numFmtId="0" fontId="1" fillId="0" borderId="0" xfId="0" applyFont="1" applyAlignment="1">
      <alignment horizontal="left" vertical="center"/>
    </xf>
    <xf numFmtId="0" fontId="1" fillId="0" borderId="0" xfId="0" applyFont="1" applyAlignment="1">
      <alignment horizontal="left" vertical="center" wrapText="1"/>
    </xf>
    <xf numFmtId="0" fontId="0" fillId="0" borderId="4" xfId="0" applyBorder="1" applyAlignment="1">
      <alignment vertical="center"/>
    </xf>
    <xf numFmtId="0" fontId="3" fillId="0" borderId="0" xfId="0" applyFont="1" applyAlignment="1">
      <alignment horizontal="left" vertical="center" wrapText="1"/>
    </xf>
    <xf numFmtId="0" fontId="2" fillId="0" borderId="0" xfId="0" applyFont="1" applyAlignment="1">
      <alignment horizontal="left" vertical="center"/>
    </xf>
    <xf numFmtId="165" fontId="2" fillId="0" borderId="0" xfId="0" applyNumberFormat="1" applyFont="1" applyAlignment="1">
      <alignment horizontal="left" vertical="center"/>
    </xf>
    <xf numFmtId="0" fontId="0" fillId="0" borderId="0" xfId="0" applyFont="1" applyAlignment="1">
      <alignment vertical="center" wrapText="1"/>
    </xf>
    <xf numFmtId="0" fontId="0" fillId="0" borderId="4" xfId="0" applyFont="1" applyBorder="1" applyAlignment="1">
      <alignment vertical="center" wrapText="1"/>
    </xf>
    <xf numFmtId="0" fontId="2" fillId="0" borderId="0" xfId="0" applyFont="1" applyAlignment="1">
      <alignment horizontal="left" vertical="center" wrapText="1"/>
    </xf>
    <xf numFmtId="0" fontId="0" fillId="0" borderId="4" xfId="0" applyBorder="1" applyAlignment="1">
      <alignment vertical="center" wrapText="1"/>
    </xf>
    <xf numFmtId="0" fontId="0" fillId="0" borderId="13" xfId="0" applyFont="1" applyBorder="1" applyAlignment="1">
      <alignment vertical="center"/>
    </xf>
    <xf numFmtId="0" fontId="18" fillId="0" borderId="0" xfId="0" applyFont="1" applyAlignment="1">
      <alignment horizontal="left" vertical="center"/>
    </xf>
    <xf numFmtId="4" fontId="24" fillId="0" borderId="0" xfId="0" applyNumberFormat="1" applyFont="1" applyAlignment="1">
      <alignment vertical="center"/>
    </xf>
    <xf numFmtId="0" fontId="1" fillId="0" borderId="0" xfId="0" applyFont="1" applyAlignment="1">
      <alignment horizontal="right" vertical="center"/>
    </xf>
    <xf numFmtId="0" fontId="21" fillId="0" borderId="0" xfId="0" applyFont="1" applyAlignment="1">
      <alignment horizontal="left" vertical="center"/>
    </xf>
    <xf numFmtId="4" fontId="1" fillId="0" borderId="0" xfId="0" applyNumberFormat="1" applyFont="1" applyAlignment="1">
      <alignment vertical="center"/>
    </xf>
    <xf numFmtId="164" fontId="1" fillId="0" borderId="0" xfId="0" applyNumberFormat="1" applyFont="1" applyAlignment="1">
      <alignment horizontal="right" vertical="center"/>
    </xf>
    <xf numFmtId="0" fontId="0" fillId="4" borderId="0" xfId="0" applyFont="1" applyFill="1" applyAlignment="1">
      <alignment vertical="center"/>
    </xf>
    <xf numFmtId="0" fontId="4" fillId="4" borderId="7" xfId="0" applyFont="1" applyFill="1" applyBorder="1" applyAlignment="1">
      <alignment horizontal="left" vertical="center"/>
    </xf>
    <xf numFmtId="0" fontId="0" fillId="4" borderId="8" xfId="0" applyFont="1" applyFill="1" applyBorder="1" applyAlignment="1">
      <alignment vertical="center"/>
    </xf>
    <xf numFmtId="0" fontId="4" fillId="4" borderId="8" xfId="0" applyFont="1" applyFill="1" applyBorder="1" applyAlignment="1">
      <alignment horizontal="right" vertical="center"/>
    </xf>
    <xf numFmtId="0" fontId="4" fillId="4" borderId="8" xfId="0" applyFont="1" applyFill="1" applyBorder="1" applyAlignment="1">
      <alignment horizontal="center" vertical="center"/>
    </xf>
    <xf numFmtId="4" fontId="4" fillId="4" borderId="8" xfId="0" applyNumberFormat="1" applyFont="1" applyFill="1" applyBorder="1" applyAlignment="1">
      <alignment vertical="center"/>
    </xf>
    <xf numFmtId="0" fontId="0" fillId="4" borderId="9" xfId="0" applyFont="1" applyFill="1" applyBorder="1" applyAlignment="1">
      <alignment vertical="center"/>
    </xf>
    <xf numFmtId="0" fontId="0" fillId="0" borderId="10" xfId="0" applyFont="1" applyBorder="1" applyAlignment="1">
      <alignment vertical="center"/>
    </xf>
    <xf numFmtId="0" fontId="0" fillId="0" borderId="11" xfId="0" applyFont="1" applyBorder="1" applyAlignment="1">
      <alignment vertical="center"/>
    </xf>
    <xf numFmtId="0" fontId="0" fillId="0" borderId="2" xfId="0" applyFont="1" applyBorder="1" applyAlignment="1">
      <alignment vertical="center"/>
    </xf>
    <xf numFmtId="0" fontId="0" fillId="0" borderId="3" xfId="0" applyFont="1" applyBorder="1" applyAlignment="1">
      <alignment vertical="center"/>
    </xf>
    <xf numFmtId="0" fontId="1" fillId="0" borderId="0" xfId="0" applyFont="1" applyAlignment="1" applyProtection="1">
      <alignment horizontal="left" vertical="center" wrapText="1"/>
    </xf>
    <xf numFmtId="0" fontId="22" fillId="4" borderId="0" xfId="0" applyFont="1" applyFill="1" applyAlignment="1" applyProtection="1">
      <alignment horizontal="left" vertical="center"/>
    </xf>
    <xf numFmtId="0" fontId="0" fillId="4" borderId="0" xfId="0" applyFont="1" applyFill="1" applyAlignment="1" applyProtection="1">
      <alignment vertical="center"/>
    </xf>
    <xf numFmtId="0" fontId="22" fillId="4" borderId="0" xfId="0" applyFont="1" applyFill="1" applyAlignment="1" applyProtection="1">
      <alignment horizontal="right" vertical="center"/>
    </xf>
    <xf numFmtId="0" fontId="31" fillId="0" borderId="0" xfId="0" applyFont="1" applyAlignment="1" applyProtection="1">
      <alignment horizontal="left" vertical="center"/>
    </xf>
    <xf numFmtId="0" fontId="6" fillId="0" borderId="4" xfId="0" applyFont="1" applyBorder="1" applyAlignment="1" applyProtection="1">
      <alignment vertical="center"/>
    </xf>
    <xf numFmtId="0" fontId="6" fillId="0" borderId="0" xfId="0" applyFont="1" applyAlignment="1" applyProtection="1">
      <alignment vertical="center"/>
    </xf>
    <xf numFmtId="0" fontId="6" fillId="0" borderId="21" xfId="0" applyFont="1" applyBorder="1" applyAlignment="1" applyProtection="1">
      <alignment horizontal="left" vertical="center"/>
    </xf>
    <xf numFmtId="0" fontId="6" fillId="0" borderId="21" xfId="0" applyFont="1" applyBorder="1" applyAlignment="1" applyProtection="1">
      <alignment vertical="center"/>
    </xf>
    <xf numFmtId="4" fontId="6" fillId="0" borderId="21" xfId="0" applyNumberFormat="1" applyFont="1" applyBorder="1" applyAlignment="1" applyProtection="1">
      <alignment vertical="center"/>
    </xf>
    <xf numFmtId="0" fontId="6" fillId="0" borderId="4" xfId="0" applyFont="1" applyBorder="1" applyAlignment="1">
      <alignment vertical="center"/>
    </xf>
    <xf numFmtId="0" fontId="7" fillId="0" borderId="4" xfId="0" applyFont="1" applyBorder="1" applyAlignment="1" applyProtection="1">
      <alignment vertical="center"/>
    </xf>
    <xf numFmtId="0" fontId="7" fillId="0" borderId="0" xfId="0" applyFont="1" applyAlignment="1" applyProtection="1">
      <alignment vertical="center"/>
    </xf>
    <xf numFmtId="0" fontId="7" fillId="0" borderId="21" xfId="0" applyFont="1" applyBorder="1" applyAlignment="1" applyProtection="1">
      <alignment horizontal="left" vertical="center"/>
    </xf>
    <xf numFmtId="0" fontId="7" fillId="0" borderId="21" xfId="0" applyFont="1" applyBorder="1" applyAlignment="1" applyProtection="1">
      <alignment vertical="center"/>
    </xf>
    <xf numFmtId="4" fontId="7" fillId="0" borderId="21" xfId="0" applyNumberFormat="1" applyFont="1" applyBorder="1" applyAlignment="1" applyProtection="1">
      <alignment vertical="center"/>
    </xf>
    <xf numFmtId="0" fontId="7" fillId="0" borderId="4" xfId="0" applyFont="1" applyBorder="1" applyAlignment="1">
      <alignment vertical="center"/>
    </xf>
    <xf numFmtId="0" fontId="0" fillId="0" borderId="0" xfId="0" applyFont="1" applyAlignment="1">
      <alignment horizontal="center" vertical="center" wrapText="1"/>
    </xf>
    <xf numFmtId="0" fontId="0" fillId="0" borderId="4" xfId="0" applyFont="1" applyBorder="1" applyAlignment="1" applyProtection="1">
      <alignment horizontal="center" vertical="center" wrapText="1"/>
    </xf>
    <xf numFmtId="0" fontId="22" fillId="4" borderId="17" xfId="0" applyFont="1" applyFill="1" applyBorder="1" applyAlignment="1" applyProtection="1">
      <alignment horizontal="center" vertical="center" wrapText="1"/>
    </xf>
    <xf numFmtId="0" fontId="22" fillId="4" borderId="18" xfId="0" applyFont="1" applyFill="1" applyBorder="1" applyAlignment="1" applyProtection="1">
      <alignment horizontal="center" vertical="center" wrapText="1"/>
    </xf>
    <xf numFmtId="0" fontId="22" fillId="4" borderId="19" xfId="0" applyFont="1" applyFill="1" applyBorder="1" applyAlignment="1" applyProtection="1">
      <alignment horizontal="center" vertical="center" wrapText="1"/>
    </xf>
    <xf numFmtId="0" fontId="22" fillId="4" borderId="0" xfId="0" applyFont="1" applyFill="1" applyAlignment="1" applyProtection="1">
      <alignment horizontal="center" vertical="center" wrapText="1"/>
    </xf>
    <xf numFmtId="0" fontId="0" fillId="0" borderId="4" xfId="0" applyBorder="1" applyAlignment="1">
      <alignment horizontal="center" vertical="center" wrapText="1"/>
    </xf>
    <xf numFmtId="4" fontId="24" fillId="0" borderId="0" xfId="0" applyNumberFormat="1" applyFont="1" applyAlignment="1" applyProtection="1"/>
    <xf numFmtId="0" fontId="0" fillId="0" borderId="13" xfId="0" applyBorder="1" applyAlignment="1" applyProtection="1">
      <alignment vertical="center"/>
    </xf>
    <xf numFmtId="166" fontId="32" fillId="0" borderId="13" xfId="0" applyNumberFormat="1" applyFont="1" applyBorder="1" applyAlignment="1" applyProtection="1"/>
    <xf numFmtId="166" fontId="32" fillId="0" borderId="14" xfId="0" applyNumberFormat="1" applyFont="1" applyBorder="1" applyAlignment="1" applyProtection="1"/>
    <xf numFmtId="4" fontId="33" fillId="0" borderId="0" xfId="0" applyNumberFormat="1" applyFont="1" applyAlignment="1">
      <alignment vertical="center"/>
    </xf>
    <xf numFmtId="0" fontId="8" fillId="0" borderId="4" xfId="0" applyFont="1" applyBorder="1" applyAlignment="1" applyProtection="1"/>
    <xf numFmtId="0" fontId="8" fillId="0" borderId="0" xfId="0" applyFont="1" applyAlignment="1" applyProtection="1"/>
    <xf numFmtId="0" fontId="8" fillId="0" borderId="0" xfId="0" applyFont="1" applyAlignment="1" applyProtection="1">
      <alignment horizontal="left"/>
    </xf>
    <xf numFmtId="0" fontId="6" fillId="0" borderId="0" xfId="0" applyFont="1" applyAlignment="1" applyProtection="1">
      <alignment horizontal="left"/>
    </xf>
    <xf numFmtId="0" fontId="8" fillId="0" borderId="0" xfId="0" applyFont="1" applyAlignment="1" applyProtection="1">
      <protection locked="0"/>
    </xf>
    <xf numFmtId="4" fontId="6" fillId="0" borderId="0" xfId="0" applyNumberFormat="1" applyFont="1" applyAlignment="1" applyProtection="1"/>
    <xf numFmtId="0" fontId="8" fillId="0" borderId="4" xfId="0" applyFont="1" applyBorder="1" applyAlignment="1"/>
    <xf numFmtId="0" fontId="8" fillId="0" borderId="15" xfId="0" applyFont="1" applyBorder="1" applyAlignment="1" applyProtection="1"/>
    <xf numFmtId="0" fontId="8" fillId="0" borderId="0" xfId="0" applyFont="1" applyBorder="1" applyAlignment="1" applyProtection="1"/>
    <xf numFmtId="166" fontId="8" fillId="0" borderId="0" xfId="0" applyNumberFormat="1" applyFont="1" applyBorder="1" applyAlignment="1" applyProtection="1"/>
    <xf numFmtId="166" fontId="8" fillId="0" borderId="16" xfId="0" applyNumberFormat="1" applyFont="1" applyBorder="1" applyAlignment="1" applyProtection="1"/>
    <xf numFmtId="0" fontId="8" fillId="0" borderId="0" xfId="0" applyFont="1" applyAlignment="1">
      <alignment horizontal="left"/>
    </xf>
    <xf numFmtId="0" fontId="8" fillId="0" borderId="0" xfId="0" applyFont="1" applyAlignment="1">
      <alignment horizontal="center"/>
    </xf>
    <xf numFmtId="4" fontId="8" fillId="0" borderId="0" xfId="0" applyNumberFormat="1" applyFont="1" applyAlignment="1">
      <alignment vertical="center"/>
    </xf>
    <xf numFmtId="0" fontId="7" fillId="0" borderId="0" xfId="0" applyFont="1" applyAlignment="1" applyProtection="1">
      <alignment horizontal="left"/>
    </xf>
    <xf numFmtId="4" fontId="7" fillId="0" borderId="0" xfId="0" applyNumberFormat="1" applyFont="1" applyAlignment="1" applyProtection="1"/>
    <xf numFmtId="0" fontId="22" fillId="0" borderId="23" xfId="0" applyFont="1" applyBorder="1" applyAlignment="1" applyProtection="1">
      <alignment horizontal="center" vertical="center"/>
    </xf>
    <xf numFmtId="49" fontId="22" fillId="0" borderId="23" xfId="0" applyNumberFormat="1" applyFont="1" applyBorder="1" applyAlignment="1" applyProtection="1">
      <alignment horizontal="left" vertical="center" wrapText="1"/>
    </xf>
    <xf numFmtId="0" fontId="22" fillId="0" borderId="23" xfId="0" applyFont="1" applyBorder="1" applyAlignment="1" applyProtection="1">
      <alignment horizontal="left" vertical="center" wrapText="1"/>
    </xf>
    <xf numFmtId="0" fontId="22" fillId="0" borderId="23" xfId="0" applyFont="1" applyBorder="1" applyAlignment="1" applyProtection="1">
      <alignment horizontal="center" vertical="center" wrapText="1"/>
    </xf>
    <xf numFmtId="167" fontId="22" fillId="0" borderId="23" xfId="0" applyNumberFormat="1" applyFont="1" applyBorder="1" applyAlignment="1" applyProtection="1">
      <alignment vertical="center"/>
    </xf>
    <xf numFmtId="4" fontId="22" fillId="2" borderId="23" xfId="0" applyNumberFormat="1" applyFont="1" applyFill="1" applyBorder="1" applyAlignment="1" applyProtection="1">
      <alignment vertical="center"/>
      <protection locked="0"/>
    </xf>
    <xf numFmtId="4" fontId="22" fillId="0" borderId="23" xfId="0" applyNumberFormat="1" applyFont="1" applyBorder="1" applyAlignment="1" applyProtection="1">
      <alignment vertical="center"/>
    </xf>
    <xf numFmtId="0" fontId="0" fillId="0" borderId="23" xfId="0" applyFont="1" applyBorder="1" applyAlignment="1" applyProtection="1">
      <alignment vertical="center"/>
    </xf>
    <xf numFmtId="0" fontId="23" fillId="2" borderId="15" xfId="0" applyFont="1" applyFill="1" applyBorder="1" applyAlignment="1" applyProtection="1">
      <alignment horizontal="left" vertical="center"/>
      <protection locked="0"/>
    </xf>
    <xf numFmtId="0" fontId="23" fillId="0" borderId="0" xfId="0" applyFont="1" applyBorder="1" applyAlignment="1" applyProtection="1">
      <alignment horizontal="center" vertical="center"/>
    </xf>
    <xf numFmtId="166" fontId="23" fillId="0" borderId="0" xfId="0" applyNumberFormat="1" applyFont="1" applyBorder="1" applyAlignment="1" applyProtection="1">
      <alignment vertical="center"/>
    </xf>
    <xf numFmtId="166" fontId="23" fillId="0" borderId="16" xfId="0" applyNumberFormat="1" applyFont="1" applyBorder="1" applyAlignment="1" applyProtection="1">
      <alignment vertical="center"/>
    </xf>
    <xf numFmtId="0" fontId="22" fillId="0" borderId="0" xfId="0" applyFont="1" applyAlignment="1">
      <alignment horizontal="left" vertical="center"/>
    </xf>
    <xf numFmtId="4" fontId="0" fillId="0" borderId="0" xfId="0" applyNumberFormat="1" applyFont="1" applyAlignment="1">
      <alignment vertical="center"/>
    </xf>
    <xf numFmtId="0" fontId="34" fillId="0" borderId="0" xfId="0" applyFont="1" applyAlignment="1" applyProtection="1">
      <alignment horizontal="left" vertical="center"/>
    </xf>
    <xf numFmtId="0" fontId="35" fillId="0" borderId="0" xfId="0" applyFont="1" applyAlignment="1" applyProtection="1">
      <alignment horizontal="left" vertical="center" wrapText="1"/>
    </xf>
    <xf numFmtId="0" fontId="0" fillId="0" borderId="0" xfId="0" applyFont="1" applyAlignment="1" applyProtection="1">
      <alignment vertical="center"/>
      <protection locked="0"/>
    </xf>
    <xf numFmtId="0" fontId="0" fillId="0" borderId="15" xfId="0" applyFont="1" applyBorder="1" applyAlignment="1" applyProtection="1">
      <alignment vertical="center"/>
    </xf>
    <xf numFmtId="0" fontId="0" fillId="0" borderId="0" xfId="0" applyBorder="1" applyAlignment="1" applyProtection="1">
      <alignment vertical="center"/>
    </xf>
    <xf numFmtId="0" fontId="36" fillId="0" borderId="0" xfId="0" applyFont="1" applyAlignment="1" applyProtection="1">
      <alignment horizontal="left" vertical="center"/>
    </xf>
    <xf numFmtId="0" fontId="37" fillId="0" borderId="0" xfId="1" applyFont="1" applyAlignment="1" applyProtection="1">
      <alignment vertical="center" wrapText="1"/>
    </xf>
    <xf numFmtId="0" fontId="9" fillId="0" borderId="4" xfId="0" applyFont="1" applyBorder="1" applyAlignment="1" applyProtection="1">
      <alignment vertical="center"/>
    </xf>
    <xf numFmtId="0" fontId="9" fillId="0" borderId="0" xfId="0" applyFont="1" applyAlignment="1" applyProtection="1">
      <alignment vertical="center"/>
    </xf>
    <xf numFmtId="0" fontId="9" fillId="0" borderId="0" xfId="0" applyFont="1" applyAlignment="1" applyProtection="1">
      <alignment horizontal="left" vertical="center"/>
    </xf>
    <xf numFmtId="0" fontId="9" fillId="0" borderId="0" xfId="0" applyFont="1" applyAlignment="1" applyProtection="1">
      <alignment horizontal="left" vertical="center" wrapText="1"/>
    </xf>
    <xf numFmtId="167" fontId="9" fillId="0" borderId="0" xfId="0" applyNumberFormat="1" applyFont="1" applyAlignment="1" applyProtection="1">
      <alignment vertical="center"/>
    </xf>
    <xf numFmtId="0" fontId="9" fillId="0" borderId="0" xfId="0" applyFont="1" applyAlignment="1" applyProtection="1">
      <alignment vertical="center"/>
      <protection locked="0"/>
    </xf>
    <xf numFmtId="0" fontId="9" fillId="0" borderId="4" xfId="0" applyFont="1" applyBorder="1" applyAlignment="1">
      <alignment vertical="center"/>
    </xf>
    <xf numFmtId="0" fontId="9" fillId="0" borderId="15" xfId="0" applyFont="1" applyBorder="1" applyAlignment="1" applyProtection="1">
      <alignment vertical="center"/>
    </xf>
    <xf numFmtId="0" fontId="9" fillId="0" borderId="0" xfId="0" applyFont="1" applyBorder="1" applyAlignment="1" applyProtection="1">
      <alignment vertical="center"/>
    </xf>
    <xf numFmtId="0" fontId="9" fillId="0" borderId="16" xfId="0" applyFont="1" applyBorder="1" applyAlignment="1" applyProtection="1">
      <alignment vertical="center"/>
    </xf>
    <xf numFmtId="0" fontId="9" fillId="0" borderId="0" xfId="0" applyFont="1" applyAlignment="1">
      <alignment horizontal="left" vertical="center"/>
    </xf>
    <xf numFmtId="0" fontId="10" fillId="0" borderId="4" xfId="0" applyFont="1" applyBorder="1" applyAlignment="1" applyProtection="1">
      <alignment vertical="center"/>
    </xf>
    <xf numFmtId="0" fontId="10" fillId="0" borderId="0" xfId="0" applyFont="1" applyAlignment="1" applyProtection="1">
      <alignment vertical="center"/>
    </xf>
    <xf numFmtId="0" fontId="10" fillId="0" borderId="0" xfId="0" applyFont="1" applyAlignment="1" applyProtection="1">
      <alignment horizontal="left" vertical="center"/>
    </xf>
    <xf numFmtId="0" fontId="10" fillId="0" borderId="0" xfId="0" applyFont="1" applyAlignment="1" applyProtection="1">
      <alignment horizontal="left" vertical="center" wrapText="1"/>
    </xf>
    <xf numFmtId="167" fontId="10" fillId="0" borderId="0" xfId="0" applyNumberFormat="1" applyFont="1" applyAlignment="1" applyProtection="1">
      <alignment vertical="center"/>
    </xf>
    <xf numFmtId="0" fontId="10" fillId="0" borderId="0" xfId="0" applyFont="1" applyAlignment="1" applyProtection="1">
      <alignment vertical="center"/>
      <protection locked="0"/>
    </xf>
    <xf numFmtId="0" fontId="10" fillId="0" borderId="4" xfId="0" applyFont="1" applyBorder="1" applyAlignment="1">
      <alignment vertical="center"/>
    </xf>
    <xf numFmtId="0" fontId="10" fillId="0" borderId="15" xfId="0" applyFont="1" applyBorder="1" applyAlignment="1" applyProtection="1">
      <alignment vertical="center"/>
    </xf>
    <xf numFmtId="0" fontId="10" fillId="0" borderId="0" xfId="0" applyFont="1" applyBorder="1" applyAlignment="1" applyProtection="1">
      <alignment vertical="center"/>
    </xf>
    <xf numFmtId="0" fontId="10" fillId="0" borderId="16" xfId="0" applyFont="1" applyBorder="1" applyAlignment="1" applyProtection="1">
      <alignment vertical="center"/>
    </xf>
    <xf numFmtId="0" fontId="10" fillId="0" borderId="0" xfId="0" applyFont="1" applyAlignment="1">
      <alignment horizontal="left" vertical="center"/>
    </xf>
    <xf numFmtId="0" fontId="11" fillId="0" borderId="4" xfId="0" applyFont="1" applyBorder="1" applyAlignment="1" applyProtection="1">
      <alignment vertical="center"/>
    </xf>
    <xf numFmtId="0" fontId="11" fillId="0" borderId="0" xfId="0" applyFont="1" applyAlignment="1" applyProtection="1">
      <alignment vertical="center"/>
    </xf>
    <xf numFmtId="0" fontId="11" fillId="0" borderId="0" xfId="0" applyFont="1" applyAlignment="1" applyProtection="1">
      <alignment horizontal="left" vertical="center"/>
    </xf>
    <xf numFmtId="0" fontId="11" fillId="0" borderId="0" xfId="0" applyFont="1" applyAlignment="1" applyProtection="1">
      <alignment horizontal="left" vertical="center" wrapText="1"/>
    </xf>
    <xf numFmtId="167" fontId="11" fillId="0" borderId="0" xfId="0" applyNumberFormat="1" applyFont="1" applyAlignment="1" applyProtection="1">
      <alignment vertical="center"/>
    </xf>
    <xf numFmtId="0" fontId="11" fillId="0" borderId="0" xfId="0" applyFont="1" applyAlignment="1" applyProtection="1">
      <alignment vertical="center"/>
      <protection locked="0"/>
    </xf>
    <xf numFmtId="0" fontId="11" fillId="0" borderId="4" xfId="0" applyFont="1" applyBorder="1" applyAlignment="1">
      <alignment vertical="center"/>
    </xf>
    <xf numFmtId="0" fontId="11" fillId="0" borderId="15" xfId="0" applyFont="1" applyBorder="1" applyAlignment="1" applyProtection="1">
      <alignment vertical="center"/>
    </xf>
    <xf numFmtId="0" fontId="11" fillId="0" borderId="0" xfId="0" applyFont="1" applyBorder="1" applyAlignment="1" applyProtection="1">
      <alignment vertical="center"/>
    </xf>
    <xf numFmtId="0" fontId="11" fillId="0" borderId="16" xfId="0" applyFont="1" applyBorder="1" applyAlignment="1" applyProtection="1">
      <alignment vertical="center"/>
    </xf>
    <xf numFmtId="0" fontId="11" fillId="0" borderId="0" xfId="0" applyFont="1" applyAlignment="1">
      <alignment horizontal="left" vertical="center"/>
    </xf>
    <xf numFmtId="0" fontId="0" fillId="0" borderId="20" xfId="0" applyFont="1" applyBorder="1" applyAlignment="1" applyProtection="1">
      <alignment vertical="center"/>
    </xf>
    <xf numFmtId="0" fontId="0" fillId="0" borderId="21" xfId="0" applyBorder="1" applyAlignment="1" applyProtection="1">
      <alignment vertical="center"/>
    </xf>
    <xf numFmtId="0" fontId="0" fillId="0" borderId="21" xfId="0" applyFont="1" applyBorder="1" applyAlignment="1" applyProtection="1">
      <alignment vertical="center"/>
    </xf>
    <xf numFmtId="0" fontId="0" fillId="0" borderId="22" xfId="0" applyFont="1" applyBorder="1" applyAlignment="1" applyProtection="1">
      <alignment vertical="center"/>
    </xf>
    <xf numFmtId="167" fontId="22" fillId="2" borderId="23" xfId="0" applyNumberFormat="1" applyFont="1" applyFill="1" applyBorder="1" applyAlignment="1" applyProtection="1">
      <alignment vertical="center"/>
      <protection locked="0"/>
    </xf>
    <xf numFmtId="0" fontId="38" fillId="0" borderId="23" xfId="0" applyFont="1" applyBorder="1" applyAlignment="1" applyProtection="1">
      <alignment horizontal="center" vertical="center"/>
    </xf>
    <xf numFmtId="49" fontId="38" fillId="0" borderId="23" xfId="0" applyNumberFormat="1" applyFont="1" applyBorder="1" applyAlignment="1" applyProtection="1">
      <alignment horizontal="left" vertical="center" wrapText="1"/>
    </xf>
    <xf numFmtId="0" fontId="38" fillId="0" borderId="23" xfId="0" applyFont="1" applyBorder="1" applyAlignment="1" applyProtection="1">
      <alignment horizontal="left" vertical="center" wrapText="1"/>
    </xf>
    <xf numFmtId="0" fontId="38" fillId="0" borderId="23" xfId="0" applyFont="1" applyBorder="1" applyAlignment="1" applyProtection="1">
      <alignment horizontal="center" vertical="center" wrapText="1"/>
    </xf>
    <xf numFmtId="167" fontId="38" fillId="0" borderId="23" xfId="0" applyNumberFormat="1" applyFont="1" applyBorder="1" applyAlignment="1" applyProtection="1">
      <alignment vertical="center"/>
    </xf>
    <xf numFmtId="4" fontId="38" fillId="2" borderId="23" xfId="0" applyNumberFormat="1" applyFont="1" applyFill="1" applyBorder="1" applyAlignment="1" applyProtection="1">
      <alignment vertical="center"/>
      <protection locked="0"/>
    </xf>
    <xf numFmtId="4" fontId="38" fillId="0" borderId="23" xfId="0" applyNumberFormat="1" applyFont="1" applyBorder="1" applyAlignment="1" applyProtection="1">
      <alignment vertical="center"/>
    </xf>
    <xf numFmtId="0" fontId="39" fillId="0" borderId="23" xfId="0" applyFont="1" applyBorder="1" applyAlignment="1" applyProtection="1">
      <alignment vertical="center"/>
    </xf>
    <xf numFmtId="0" fontId="39" fillId="0" borderId="4" xfId="0" applyFont="1" applyBorder="1" applyAlignment="1">
      <alignment vertical="center"/>
    </xf>
    <xf numFmtId="0" fontId="38" fillId="2" borderId="15" xfId="0" applyFont="1" applyFill="1" applyBorder="1" applyAlignment="1" applyProtection="1">
      <alignment horizontal="left" vertical="center"/>
      <protection locked="0"/>
    </xf>
    <xf numFmtId="0" fontId="38" fillId="0" borderId="0" xfId="0" applyFont="1" applyBorder="1" applyAlignment="1" applyProtection="1">
      <alignment horizontal="center" vertical="center"/>
    </xf>
    <xf numFmtId="0" fontId="0" fillId="0" borderId="0" xfId="0" applyAlignment="1">
      <alignment vertical="top"/>
    </xf>
    <xf numFmtId="0" fontId="40" fillId="0" borderId="24" xfId="0" applyFont="1" applyBorder="1" applyAlignment="1">
      <alignment vertical="center" wrapText="1"/>
    </xf>
    <xf numFmtId="0" fontId="40" fillId="0" borderId="25" xfId="0" applyFont="1" applyBorder="1" applyAlignment="1">
      <alignment vertical="center" wrapText="1"/>
    </xf>
    <xf numFmtId="0" fontId="40" fillId="0" borderId="26" xfId="0" applyFont="1" applyBorder="1" applyAlignment="1">
      <alignment vertical="center" wrapText="1"/>
    </xf>
    <xf numFmtId="0" fontId="40" fillId="0" borderId="27" xfId="0" applyFont="1" applyBorder="1" applyAlignment="1">
      <alignment horizontal="center" vertical="center" wrapText="1"/>
    </xf>
    <xf numFmtId="0" fontId="41" fillId="0" borderId="1" xfId="0" applyFont="1" applyBorder="1" applyAlignment="1">
      <alignment horizontal="center" vertical="center" wrapText="1"/>
    </xf>
    <xf numFmtId="0" fontId="40" fillId="0" borderId="28" xfId="0" applyFont="1" applyBorder="1" applyAlignment="1">
      <alignment horizontal="center" vertical="center" wrapText="1"/>
    </xf>
    <xf numFmtId="0" fontId="40" fillId="0" borderId="27" xfId="0" applyFont="1" applyBorder="1" applyAlignment="1">
      <alignment vertical="center" wrapText="1"/>
    </xf>
    <xf numFmtId="0" fontId="42" fillId="0" borderId="29" xfId="0" applyFont="1" applyBorder="1" applyAlignment="1">
      <alignment horizontal="left" wrapText="1"/>
    </xf>
    <xf numFmtId="0" fontId="40" fillId="0" borderId="28" xfId="0" applyFont="1" applyBorder="1" applyAlignment="1">
      <alignment vertical="center" wrapText="1"/>
    </xf>
    <xf numFmtId="0" fontId="42" fillId="0" borderId="1" xfId="0" applyFont="1" applyBorder="1" applyAlignment="1">
      <alignment horizontal="left" vertical="center" wrapText="1"/>
    </xf>
    <xf numFmtId="0" fontId="43" fillId="0" borderId="1" xfId="0" applyFont="1" applyBorder="1" applyAlignment="1">
      <alignment horizontal="left" vertical="center" wrapText="1"/>
    </xf>
    <xf numFmtId="0" fontId="44" fillId="0" borderId="27" xfId="0" applyFont="1" applyBorder="1" applyAlignment="1">
      <alignment vertical="center" wrapText="1"/>
    </xf>
    <xf numFmtId="0" fontId="43" fillId="0" borderId="1" xfId="0" applyFont="1" applyBorder="1" applyAlignment="1">
      <alignment vertical="center" wrapText="1"/>
    </xf>
    <xf numFmtId="0" fontId="43" fillId="0" borderId="1" xfId="0" applyFont="1" applyBorder="1" applyAlignment="1">
      <alignment horizontal="left" vertical="center"/>
    </xf>
    <xf numFmtId="0" fontId="43" fillId="0" borderId="1" xfId="0" applyFont="1" applyBorder="1" applyAlignment="1">
      <alignment vertical="center"/>
    </xf>
    <xf numFmtId="49" fontId="43" fillId="0" borderId="1" xfId="0" applyNumberFormat="1" applyFont="1" applyBorder="1" applyAlignment="1">
      <alignment horizontal="left" vertical="center" wrapText="1"/>
    </xf>
    <xf numFmtId="49" fontId="43" fillId="0" borderId="1" xfId="0" applyNumberFormat="1" applyFont="1" applyBorder="1" applyAlignment="1">
      <alignment vertical="center" wrapText="1"/>
    </xf>
    <xf numFmtId="0" fontId="40" fillId="0" borderId="30" xfId="0" applyFont="1" applyBorder="1" applyAlignment="1">
      <alignment vertical="center" wrapText="1"/>
    </xf>
    <xf numFmtId="0" fontId="45" fillId="0" borderId="29" xfId="0" applyFont="1" applyBorder="1" applyAlignment="1">
      <alignment vertical="center" wrapText="1"/>
    </xf>
    <xf numFmtId="0" fontId="40" fillId="0" borderId="31" xfId="0" applyFont="1" applyBorder="1" applyAlignment="1">
      <alignment vertical="center" wrapText="1"/>
    </xf>
    <xf numFmtId="0" fontId="40" fillId="0" borderId="1" xfId="0" applyFont="1" applyBorder="1" applyAlignment="1">
      <alignment vertical="top"/>
    </xf>
    <xf numFmtId="0" fontId="40" fillId="0" borderId="0" xfId="0" applyFont="1" applyAlignment="1">
      <alignment vertical="top"/>
    </xf>
    <xf numFmtId="0" fontId="40" fillId="0" borderId="24" xfId="0" applyFont="1" applyBorder="1" applyAlignment="1">
      <alignment horizontal="left" vertical="center"/>
    </xf>
    <xf numFmtId="0" fontId="40" fillId="0" borderId="25" xfId="0" applyFont="1" applyBorder="1" applyAlignment="1">
      <alignment horizontal="left" vertical="center"/>
    </xf>
    <xf numFmtId="0" fontId="40" fillId="0" borderId="26" xfId="0" applyFont="1" applyBorder="1" applyAlignment="1">
      <alignment horizontal="left" vertical="center"/>
    </xf>
    <xf numFmtId="0" fontId="40" fillId="0" borderId="27" xfId="0" applyFont="1" applyBorder="1" applyAlignment="1">
      <alignment horizontal="left" vertical="center"/>
    </xf>
    <xf numFmtId="0" fontId="41" fillId="0" borderId="1" xfId="0" applyFont="1" applyBorder="1" applyAlignment="1">
      <alignment horizontal="center" vertical="center"/>
    </xf>
    <xf numFmtId="0" fontId="40" fillId="0" borderId="28" xfId="0" applyFont="1" applyBorder="1" applyAlignment="1">
      <alignment horizontal="left" vertical="center"/>
    </xf>
    <xf numFmtId="0" fontId="42" fillId="0" borderId="1" xfId="0" applyFont="1" applyBorder="1" applyAlignment="1">
      <alignment horizontal="left" vertical="center"/>
    </xf>
    <xf numFmtId="0" fontId="46" fillId="0" borderId="0" xfId="0" applyFont="1" applyAlignment="1">
      <alignment horizontal="left" vertical="center"/>
    </xf>
    <xf numFmtId="0" fontId="42" fillId="0" borderId="29" xfId="0" applyFont="1" applyBorder="1" applyAlignment="1">
      <alignment horizontal="left" vertical="center"/>
    </xf>
    <xf numFmtId="0" fontId="42" fillId="0" borderId="29" xfId="0" applyFont="1" applyBorder="1" applyAlignment="1">
      <alignment horizontal="center" vertical="center"/>
    </xf>
    <xf numFmtId="0" fontId="46" fillId="0" borderId="29" xfId="0" applyFont="1" applyBorder="1" applyAlignment="1">
      <alignment horizontal="left" vertical="center"/>
    </xf>
    <xf numFmtId="0" fontId="47" fillId="0" borderId="1" xfId="0" applyFont="1" applyBorder="1" applyAlignment="1">
      <alignment horizontal="left" vertical="center"/>
    </xf>
    <xf numFmtId="0" fontId="44" fillId="0" borderId="0" xfId="0" applyFont="1" applyAlignment="1">
      <alignment horizontal="left" vertical="center"/>
    </xf>
    <xf numFmtId="0" fontId="48" fillId="0" borderId="1" xfId="0" applyFont="1" applyBorder="1" applyAlignment="1">
      <alignment horizontal="left" vertical="center"/>
    </xf>
    <xf numFmtId="0" fontId="43" fillId="0" borderId="1" xfId="0" applyFont="1" applyBorder="1" applyAlignment="1">
      <alignment horizontal="center" vertical="center"/>
    </xf>
    <xf numFmtId="0" fontId="43" fillId="0" borderId="0" xfId="0" applyFont="1" applyAlignment="1">
      <alignment horizontal="left" vertical="center"/>
    </xf>
    <xf numFmtId="0" fontId="44" fillId="0" borderId="27" xfId="0" applyFont="1" applyBorder="1" applyAlignment="1">
      <alignment horizontal="left" vertical="center"/>
    </xf>
    <xf numFmtId="0" fontId="43" fillId="0" borderId="1" xfId="0" applyFont="1" applyFill="1" applyBorder="1" applyAlignment="1">
      <alignment horizontal="left" vertical="center"/>
    </xf>
    <xf numFmtId="0" fontId="43" fillId="0" borderId="1" xfId="0" applyFont="1" applyFill="1" applyBorder="1" applyAlignment="1">
      <alignment horizontal="center" vertical="center"/>
    </xf>
    <xf numFmtId="0" fontId="40" fillId="0" borderId="30" xfId="0" applyFont="1" applyBorder="1" applyAlignment="1">
      <alignment horizontal="left" vertical="center"/>
    </xf>
    <xf numFmtId="0" fontId="45" fillId="0" borderId="29" xfId="0" applyFont="1" applyBorder="1" applyAlignment="1">
      <alignment horizontal="left" vertical="center"/>
    </xf>
    <xf numFmtId="0" fontId="40" fillId="0" borderId="31" xfId="0" applyFont="1" applyBorder="1" applyAlignment="1">
      <alignment horizontal="left" vertical="center"/>
    </xf>
    <xf numFmtId="0" fontId="40" fillId="0" borderId="1" xfId="0" applyFont="1" applyBorder="1" applyAlignment="1">
      <alignment horizontal="left" vertical="center"/>
    </xf>
    <xf numFmtId="0" fontId="45" fillId="0" borderId="1" xfId="0" applyFont="1" applyBorder="1" applyAlignment="1">
      <alignment horizontal="left" vertical="center"/>
    </xf>
    <xf numFmtId="0" fontId="46" fillId="0" borderId="1" xfId="0" applyFont="1" applyBorder="1" applyAlignment="1">
      <alignment horizontal="left" vertical="center"/>
    </xf>
    <xf numFmtId="0" fontId="44" fillId="0" borderId="29" xfId="0" applyFont="1" applyBorder="1" applyAlignment="1">
      <alignment horizontal="left" vertical="center"/>
    </xf>
    <xf numFmtId="0" fontId="40" fillId="0" borderId="1" xfId="0" applyFont="1" applyBorder="1" applyAlignment="1">
      <alignment horizontal="left" vertical="center" wrapText="1"/>
    </xf>
    <xf numFmtId="0" fontId="44" fillId="0" borderId="1" xfId="0" applyFont="1" applyBorder="1" applyAlignment="1">
      <alignment horizontal="left" vertical="center" wrapText="1"/>
    </xf>
    <xf numFmtId="0" fontId="44" fillId="0" borderId="1" xfId="0" applyFont="1" applyBorder="1" applyAlignment="1">
      <alignment horizontal="center" vertical="center" wrapText="1"/>
    </xf>
    <xf numFmtId="0" fontId="40" fillId="0" borderId="24" xfId="0" applyFont="1" applyBorder="1" applyAlignment="1">
      <alignment horizontal="left" vertical="center" wrapText="1"/>
    </xf>
    <xf numFmtId="0" fontId="40" fillId="0" borderId="25" xfId="0" applyFont="1" applyBorder="1" applyAlignment="1">
      <alignment horizontal="left" vertical="center" wrapText="1"/>
    </xf>
    <xf numFmtId="0" fontId="40" fillId="0" borderId="26" xfId="0" applyFont="1" applyBorder="1" applyAlignment="1">
      <alignment horizontal="left" vertical="center" wrapText="1"/>
    </xf>
    <xf numFmtId="0" fontId="40" fillId="0" borderId="27" xfId="0" applyFont="1" applyBorder="1" applyAlignment="1">
      <alignment horizontal="left" vertical="center" wrapText="1"/>
    </xf>
    <xf numFmtId="0" fontId="40" fillId="0" borderId="28" xfId="0" applyFont="1" applyBorder="1" applyAlignment="1">
      <alignment horizontal="left" vertical="center" wrapText="1"/>
    </xf>
    <xf numFmtId="0" fontId="46" fillId="0" borderId="27" xfId="0" applyFont="1" applyBorder="1" applyAlignment="1">
      <alignment horizontal="left" vertical="center" wrapText="1"/>
    </xf>
    <xf numFmtId="0" fontId="46" fillId="0" borderId="28" xfId="0" applyFont="1" applyBorder="1" applyAlignment="1">
      <alignment horizontal="left" vertical="center" wrapText="1"/>
    </xf>
    <xf numFmtId="0" fontId="44" fillId="0" borderId="27" xfId="0" applyFont="1" applyBorder="1" applyAlignment="1">
      <alignment horizontal="left" vertical="center" wrapText="1"/>
    </xf>
    <xf numFmtId="0" fontId="44" fillId="0" borderId="1" xfId="0" applyFont="1" applyBorder="1" applyAlignment="1">
      <alignment horizontal="left" vertical="center"/>
    </xf>
    <xf numFmtId="0" fontId="44" fillId="0" borderId="28" xfId="0" applyFont="1" applyBorder="1" applyAlignment="1">
      <alignment horizontal="left" vertical="center" wrapText="1"/>
    </xf>
    <xf numFmtId="0" fontId="44" fillId="0" borderId="28" xfId="0" applyFont="1" applyBorder="1" applyAlignment="1">
      <alignment horizontal="left" vertical="center"/>
    </xf>
    <xf numFmtId="0" fontId="44" fillId="0" borderId="30" xfId="0" applyFont="1" applyBorder="1" applyAlignment="1">
      <alignment horizontal="left" vertical="center" wrapText="1"/>
    </xf>
    <xf numFmtId="0" fontId="44" fillId="0" borderId="29" xfId="0" applyFont="1" applyBorder="1" applyAlignment="1">
      <alignment horizontal="left" vertical="center" wrapText="1"/>
    </xf>
    <xf numFmtId="0" fontId="44" fillId="0" borderId="31" xfId="0" applyFont="1" applyBorder="1" applyAlignment="1">
      <alignment horizontal="left" vertical="center" wrapText="1"/>
    </xf>
    <xf numFmtId="0" fontId="43" fillId="0" borderId="1" xfId="0" applyFont="1" applyBorder="1" applyAlignment="1">
      <alignment horizontal="left" vertical="top"/>
    </xf>
    <xf numFmtId="0" fontId="43" fillId="0" borderId="1" xfId="0" applyFont="1" applyBorder="1" applyAlignment="1">
      <alignment horizontal="center" vertical="top"/>
    </xf>
    <xf numFmtId="0" fontId="44" fillId="0" borderId="30" xfId="0" applyFont="1" applyBorder="1" applyAlignment="1">
      <alignment horizontal="left" vertical="center"/>
    </xf>
    <xf numFmtId="0" fontId="44" fillId="0" borderId="31" xfId="0" applyFont="1" applyBorder="1" applyAlignment="1">
      <alignment horizontal="left" vertical="center"/>
    </xf>
    <xf numFmtId="0" fontId="44" fillId="0" borderId="1" xfId="0" applyFont="1" applyBorder="1" applyAlignment="1">
      <alignment horizontal="center" vertical="center"/>
    </xf>
    <xf numFmtId="0" fontId="46" fillId="0" borderId="0" xfId="0" applyFont="1" applyAlignment="1">
      <alignment vertical="center"/>
    </xf>
    <xf numFmtId="0" fontId="42" fillId="0" borderId="1" xfId="0" applyFont="1" applyBorder="1" applyAlignment="1">
      <alignment vertical="center"/>
    </xf>
    <xf numFmtId="0" fontId="46" fillId="0" borderId="29" xfId="0" applyFont="1" applyBorder="1" applyAlignment="1">
      <alignment vertical="center"/>
    </xf>
    <xf numFmtId="0" fontId="42" fillId="0" borderId="29" xfId="0" applyFont="1" applyBorder="1" applyAlignment="1">
      <alignment vertical="center"/>
    </xf>
    <xf numFmtId="0" fontId="43" fillId="0" borderId="1" xfId="0" applyFont="1" applyBorder="1" applyAlignment="1">
      <alignment vertical="top"/>
    </xf>
    <xf numFmtId="49" fontId="43" fillId="0" borderId="1" xfId="0" applyNumberFormat="1" applyFont="1" applyBorder="1" applyAlignment="1">
      <alignment horizontal="left" vertical="center"/>
    </xf>
    <xf numFmtId="0" fontId="49" fillId="0" borderId="27" xfId="0" applyFont="1" applyBorder="1" applyAlignment="1" applyProtection="1">
      <alignment horizontal="left" vertical="center"/>
    </xf>
    <xf numFmtId="0" fontId="50" fillId="0" borderId="1" xfId="0" applyFont="1" applyBorder="1" applyAlignment="1" applyProtection="1">
      <alignment vertical="top"/>
    </xf>
    <xf numFmtId="0" fontId="50" fillId="0" borderId="1" xfId="0" applyFont="1" applyBorder="1" applyAlignment="1" applyProtection="1">
      <alignment horizontal="left" vertical="center"/>
    </xf>
    <xf numFmtId="0" fontId="50" fillId="0" borderId="1" xfId="0" applyFont="1" applyBorder="1" applyAlignment="1" applyProtection="1">
      <alignment horizontal="center" vertical="center"/>
    </xf>
    <xf numFmtId="49" fontId="50" fillId="0" borderId="1" xfId="0" applyNumberFormat="1" applyFont="1" applyBorder="1" applyAlignment="1" applyProtection="1">
      <alignment horizontal="left" vertical="center"/>
    </xf>
    <xf numFmtId="0" fontId="49" fillId="0" borderId="28" xfId="0" applyFont="1" applyBorder="1" applyAlignment="1" applyProtection="1">
      <alignment horizontal="left" vertical="center"/>
    </xf>
    <xf numFmtId="0" fontId="0" fillId="0" borderId="29" xfId="0" applyBorder="1" applyAlignment="1">
      <alignment vertical="top"/>
    </xf>
    <xf numFmtId="0" fontId="42" fillId="0" borderId="29" xfId="0" applyFont="1" applyBorder="1" applyAlignment="1">
      <alignment horizontal="left"/>
    </xf>
    <xf numFmtId="0" fontId="46" fillId="0" borderId="29" xfId="0" applyFont="1" applyBorder="1" applyAlignment="1"/>
    <xf numFmtId="0" fontId="40" fillId="0" borderId="27" xfId="0" applyFont="1" applyBorder="1" applyAlignment="1">
      <alignment vertical="top"/>
    </xf>
    <xf numFmtId="0" fontId="40" fillId="0" borderId="28" xfId="0" applyFont="1" applyBorder="1" applyAlignment="1">
      <alignment vertical="top"/>
    </xf>
    <xf numFmtId="0" fontId="40" fillId="0" borderId="30" xfId="0" applyFont="1" applyBorder="1" applyAlignment="1">
      <alignment vertical="top"/>
    </xf>
    <xf numFmtId="0" fontId="40" fillId="0" borderId="29" xfId="0" applyFont="1" applyBorder="1" applyAlignment="1">
      <alignment vertical="top"/>
    </xf>
    <xf numFmtId="0" fontId="40" fillId="0" borderId="31" xfId="0" applyFont="1" applyBorder="1" applyAlignment="1">
      <alignment vertical="top"/>
    </xf>
  </cellXfs>
  <cellStyles count="2">
    <cellStyle name="Normal" xfId="0" builtinId="0" customBuiltin="1"/>
    <cellStyle name="Hyperlink" xfId="1" builtinId="8"/>
  </cellStyles>
  <dxfs count="0"/>
  <tableStyles count="0"/>
</styleSheet>
</file>

<file path=xl/_rels/workbook.xml.rels>&#65279;<?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styles" Target="styles.xml" /><Relationship Id="rId9" Type="http://schemas.openxmlformats.org/officeDocument/2006/relationships/theme" Target="theme/theme1.xml" /><Relationship Id="rId10" Type="http://schemas.openxmlformats.org/officeDocument/2006/relationships/calcChain" Target="calcChain.xml" /><Relationship Id="rId11" Type="http://schemas.openxmlformats.org/officeDocument/2006/relationships/sharedStrings" Target="sharedStrings.xml" /></Relationships>
</file>

<file path=xl/drawings/_rels/drawing1.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2.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3.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4.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5.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6.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drawing1.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2.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3.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4.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5.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6.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theme/theme1.xml><?xml version="1.0" encoding="utf-8"?>
<a:theme xmlns:a="http://schemas.openxmlformats.org/drawingml/2006/main" name="Office Theme">
  <a:themeElements>
    <a:clrScheme name="Office">
      <a:dk1>
        <a:sysClr val="windowText"/>
      </a:dk1>
      <a:lt1>
        <a:sysClr val="window"/>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theme>
</file>

<file path=xl/worksheets/_rels/sheet1.xml.rels>&#65279;<?xml version="1.0" encoding="utf-8"?><Relationships xmlns="http://schemas.openxmlformats.org/package/2006/relationships"><Relationship Id="rId1" Type="http://schemas.openxmlformats.org/officeDocument/2006/relationships/drawing" Target="../drawings/drawing1.xml" /></Relationships>
</file>

<file path=xl/worksheets/_rels/sheet2.xml.rels>&#65279;<?xml version="1.0" encoding="utf-8"?><Relationships xmlns="http://schemas.openxmlformats.org/package/2006/relationships"><Relationship Id="rId1" Type="http://schemas.openxmlformats.org/officeDocument/2006/relationships/hyperlink" Target="https://podminky.urs.cz/item/CS_URS_2026_01/610A1342" TargetMode="External" /><Relationship Id="rId2" Type="http://schemas.openxmlformats.org/officeDocument/2006/relationships/hyperlink" Target="https://podminky.urs.cz/item/CS_URS_2026_01/949101111" TargetMode="External" /><Relationship Id="rId3" Type="http://schemas.openxmlformats.org/officeDocument/2006/relationships/hyperlink" Target="https://podminky.urs.cz/item/CS_URS_2026_01/968072455" TargetMode="External" /><Relationship Id="rId4" Type="http://schemas.openxmlformats.org/officeDocument/2006/relationships/hyperlink" Target="https://podminky.urs.cz/item/CS_URS_2026_01/978013161" TargetMode="External" /><Relationship Id="rId5" Type="http://schemas.openxmlformats.org/officeDocument/2006/relationships/hyperlink" Target="https://podminky.urs.cz/item/CS_URS_2026_01/997013211" TargetMode="External" /><Relationship Id="rId6" Type="http://schemas.openxmlformats.org/officeDocument/2006/relationships/hyperlink" Target="https://podminky.urs.cz/item/CS_URS_2026_01/997013501" TargetMode="External" /><Relationship Id="rId7" Type="http://schemas.openxmlformats.org/officeDocument/2006/relationships/hyperlink" Target="https://podminky.urs.cz/item/CS_URS_2026_01/997013509" TargetMode="External" /><Relationship Id="rId8" Type="http://schemas.openxmlformats.org/officeDocument/2006/relationships/hyperlink" Target="https://podminky.urs.cz/item/CS_URS_2026_01/997013863" TargetMode="External" /><Relationship Id="rId9" Type="http://schemas.openxmlformats.org/officeDocument/2006/relationships/hyperlink" Target="https://podminky.urs.cz/item/CS_URS_2026_01/998018002" TargetMode="External" /><Relationship Id="rId10" Type="http://schemas.openxmlformats.org/officeDocument/2006/relationships/hyperlink" Target="https://podminky.urs.cz/item/CS_URS_2026_01/784111001" TargetMode="External" /><Relationship Id="rId11" Type="http://schemas.openxmlformats.org/officeDocument/2006/relationships/hyperlink" Target="https://podminky.urs.cz/item/CS_URS_2026_01/784221101" TargetMode="External" /><Relationship Id="rId12" Type="http://schemas.openxmlformats.org/officeDocument/2006/relationships/hyperlink" Target="https://podminky.urs.cz/item/CS_URS_2026_01/784221103" TargetMode="External" /><Relationship Id="rId13" Type="http://schemas.openxmlformats.org/officeDocument/2006/relationships/hyperlink" Target="https://podminky.urs.cz/item/CS_URS_2026_01/013254000" TargetMode="External" /><Relationship Id="rId14" Type="http://schemas.openxmlformats.org/officeDocument/2006/relationships/hyperlink" Target="https://podminky.urs.cz/item/CS_URS_2026_01/013274000" TargetMode="External" /><Relationship Id="rId15" Type="http://schemas.openxmlformats.org/officeDocument/2006/relationships/hyperlink" Target="https://podminky.urs.cz/item/CS_URS_2026_01/030001000" TargetMode="External" /><Relationship Id="rId16" Type="http://schemas.openxmlformats.org/officeDocument/2006/relationships/drawing" Target="../drawings/drawing2.xml" /></Relationships>
</file>

<file path=xl/worksheets/_rels/sheet3.xml.rels>&#65279;<?xml version="1.0" encoding="utf-8"?><Relationships xmlns="http://schemas.openxmlformats.org/package/2006/relationships"><Relationship Id="rId1" Type="http://schemas.openxmlformats.org/officeDocument/2006/relationships/hyperlink" Target="https://podminky.urs.cz/item/CS_URS_2026_01/721174041" TargetMode="External" /><Relationship Id="rId2" Type="http://schemas.openxmlformats.org/officeDocument/2006/relationships/hyperlink" Target="https://podminky.urs.cz/item/CS_URS_2026_01/721174043" TargetMode="External" /><Relationship Id="rId3" Type="http://schemas.openxmlformats.org/officeDocument/2006/relationships/hyperlink" Target="https://podminky.urs.cz/item/CS_URS_2026_01/721290111" TargetMode="External" /><Relationship Id="rId4" Type="http://schemas.openxmlformats.org/officeDocument/2006/relationships/hyperlink" Target="https://podminky.urs.cz/item/CS_URS_2026_01/998721121" TargetMode="External" /><Relationship Id="rId5" Type="http://schemas.openxmlformats.org/officeDocument/2006/relationships/hyperlink" Target="https://podminky.urs.cz/item/CS_URS_2026_01/998721312" TargetMode="External" /><Relationship Id="rId6" Type="http://schemas.openxmlformats.org/officeDocument/2006/relationships/hyperlink" Target="https://podminky.urs.cz/item/CS_URS_2026_01/722170801" TargetMode="External" /><Relationship Id="rId7" Type="http://schemas.openxmlformats.org/officeDocument/2006/relationships/hyperlink" Target="https://podminky.urs.cz/item/CS_URS_2026_01/722181851" TargetMode="External" /><Relationship Id="rId8" Type="http://schemas.openxmlformats.org/officeDocument/2006/relationships/hyperlink" Target="https://podminky.urs.cz/item/CS_URS_2026_01/722224152" TargetMode="External" /><Relationship Id="rId9" Type="http://schemas.openxmlformats.org/officeDocument/2006/relationships/hyperlink" Target="https://podminky.urs.cz/item/CS_URS_2026_01/722290234" TargetMode="External" /><Relationship Id="rId10" Type="http://schemas.openxmlformats.org/officeDocument/2006/relationships/hyperlink" Target="https://podminky.urs.cz/item/CS_URS_2026_01/722290246" TargetMode="External" /><Relationship Id="rId11" Type="http://schemas.openxmlformats.org/officeDocument/2006/relationships/hyperlink" Target="https://podminky.urs.cz/item/CS_URS_2026_01/998722122" TargetMode="External" /><Relationship Id="rId12" Type="http://schemas.openxmlformats.org/officeDocument/2006/relationships/hyperlink" Target="https://podminky.urs.cz/item/CS_URS_2026_01/725810811" TargetMode="External" /><Relationship Id="rId13" Type="http://schemas.openxmlformats.org/officeDocument/2006/relationships/hyperlink" Target="https://podminky.urs.cz/item/CS_URS_2026_01/727112052" TargetMode="External" /><Relationship Id="rId14" Type="http://schemas.openxmlformats.org/officeDocument/2006/relationships/hyperlink" Target="https://podminky.urs.cz/item/CS_URS_2026_01/998727122" TargetMode="External" /><Relationship Id="rId15" Type="http://schemas.openxmlformats.org/officeDocument/2006/relationships/hyperlink" Target="https://podminky.urs.cz/item/CS_URS_2026_01/013254000" TargetMode="External" /><Relationship Id="rId16" Type="http://schemas.openxmlformats.org/officeDocument/2006/relationships/drawing" Target="../drawings/drawing3.xml" /></Relationships>
</file>

<file path=xl/worksheets/_rels/sheet4.xml.rels>&#65279;<?xml version="1.0" encoding="utf-8"?><Relationships xmlns="http://schemas.openxmlformats.org/package/2006/relationships"><Relationship Id="rId1" Type="http://schemas.openxmlformats.org/officeDocument/2006/relationships/hyperlink" Target="https://podminky.urs.cz/item/CS_URS_2026_01/723111202" TargetMode="External" /><Relationship Id="rId2" Type="http://schemas.openxmlformats.org/officeDocument/2006/relationships/hyperlink" Target="https://podminky.urs.cz/item/CS_URS_2026_01/723111203" TargetMode="External" /><Relationship Id="rId3" Type="http://schemas.openxmlformats.org/officeDocument/2006/relationships/hyperlink" Target="https://podminky.urs.cz/item/CS_URS_2026_01/723111206" TargetMode="External" /><Relationship Id="rId4" Type="http://schemas.openxmlformats.org/officeDocument/2006/relationships/hyperlink" Target="https://podminky.urs.cz/item/CS_URS_2026_01/723120804" TargetMode="External" /><Relationship Id="rId5" Type="http://schemas.openxmlformats.org/officeDocument/2006/relationships/hyperlink" Target="https://podminky.urs.cz/item/CS_URS_2026_01/723150312" TargetMode="External" /><Relationship Id="rId6" Type="http://schemas.openxmlformats.org/officeDocument/2006/relationships/hyperlink" Target="https://podminky.urs.cz/item/CS_URS_2026_01/723150318" TargetMode="External" /><Relationship Id="rId7" Type="http://schemas.openxmlformats.org/officeDocument/2006/relationships/hyperlink" Target="https://podminky.urs.cz/item/CS_URS_2026_01/723221302" TargetMode="External" /><Relationship Id="rId8" Type="http://schemas.openxmlformats.org/officeDocument/2006/relationships/hyperlink" Target="https://podminky.urs.cz/item/CS_URS_2026_01/723230102" TargetMode="External" /><Relationship Id="rId9" Type="http://schemas.openxmlformats.org/officeDocument/2006/relationships/hyperlink" Target="https://podminky.urs.cz/item/CS_URS_2026_01/723231166" TargetMode="External" /><Relationship Id="rId10" Type="http://schemas.openxmlformats.org/officeDocument/2006/relationships/hyperlink" Target="https://podminky.urs.cz/item/CS_URS_2026_01/723233005" TargetMode="External" /><Relationship Id="rId11" Type="http://schemas.openxmlformats.org/officeDocument/2006/relationships/hyperlink" Target="https://podminky.urs.cz/item/CS_URS_2026_01/998723311" TargetMode="External" /><Relationship Id="rId12" Type="http://schemas.openxmlformats.org/officeDocument/2006/relationships/hyperlink" Target="https://podminky.urs.cz/item/CS_URS_2026_01/723150804" TargetMode="External" /><Relationship Id="rId13" Type="http://schemas.openxmlformats.org/officeDocument/2006/relationships/hyperlink" Target="https://podminky.urs.cz/item/CS_URS_2026_01/723120805" TargetMode="External" /><Relationship Id="rId14" Type="http://schemas.openxmlformats.org/officeDocument/2006/relationships/hyperlink" Target="https://podminky.urs.cz/item/CS_URS_2026_01/899921121" TargetMode="External" /><Relationship Id="rId15" Type="http://schemas.openxmlformats.org/officeDocument/2006/relationships/hyperlink" Target="https://podminky.urs.cz/item/CS_URS_2026_01/727112021" TargetMode="External" /><Relationship Id="rId16" Type="http://schemas.openxmlformats.org/officeDocument/2006/relationships/hyperlink" Target="https://podminky.urs.cz/item/CS_URS_2026_01/783614551" TargetMode="External" /><Relationship Id="rId17" Type="http://schemas.openxmlformats.org/officeDocument/2006/relationships/hyperlink" Target="https://podminky.urs.cz/item/CS_URS_2026_01/783614591" TargetMode="External" /><Relationship Id="rId18" Type="http://schemas.openxmlformats.org/officeDocument/2006/relationships/hyperlink" Target="https://podminky.urs.cz/item/CS_URS_2026_01/783615551" TargetMode="External" /><Relationship Id="rId19" Type="http://schemas.openxmlformats.org/officeDocument/2006/relationships/hyperlink" Target="https://podminky.urs.cz/item/CS_URS_2026_01/783615591" TargetMode="External" /><Relationship Id="rId20" Type="http://schemas.openxmlformats.org/officeDocument/2006/relationships/hyperlink" Target="https://podminky.urs.cz/item/CS_URS_2026_01/783617601" TargetMode="External" /><Relationship Id="rId21" Type="http://schemas.openxmlformats.org/officeDocument/2006/relationships/hyperlink" Target="https://podminky.urs.cz/item/CS_URS_2026_01/783617681" TargetMode="External" /><Relationship Id="rId22" Type="http://schemas.openxmlformats.org/officeDocument/2006/relationships/hyperlink" Target="https://podminky.urs.cz/item/CS_URS_2026_01/230170011" TargetMode="External" /><Relationship Id="rId23" Type="http://schemas.openxmlformats.org/officeDocument/2006/relationships/hyperlink" Target="https://podminky.urs.cz/item/CS_URS_2026_01/230170012" TargetMode="External" /><Relationship Id="rId24" Type="http://schemas.openxmlformats.org/officeDocument/2006/relationships/hyperlink" Target="https://podminky.urs.cz/item/CS_URS_2026_01/230170015" TargetMode="External" /><Relationship Id="rId25" Type="http://schemas.openxmlformats.org/officeDocument/2006/relationships/hyperlink" Target="https://podminky.urs.cz/item/CS_URS_2026_01/580506036" TargetMode="External" /><Relationship Id="rId26" Type="http://schemas.openxmlformats.org/officeDocument/2006/relationships/hyperlink" Target="https://podminky.urs.cz/item/CS_URS_2026_01/013254000" TargetMode="External" /><Relationship Id="rId27" Type="http://schemas.openxmlformats.org/officeDocument/2006/relationships/drawing" Target="../drawings/drawing4.xml" /></Relationships>
</file>

<file path=xl/worksheets/_rels/sheet5.xml.rels>&#65279;<?xml version="1.0" encoding="utf-8"?><Relationships xmlns="http://schemas.openxmlformats.org/package/2006/relationships"><Relationship Id="rId1" Type="http://schemas.openxmlformats.org/officeDocument/2006/relationships/hyperlink" Target="https://podminky.urs.cz/item/CS_URS_2026_01/727111003" TargetMode="External" /><Relationship Id="rId2" Type="http://schemas.openxmlformats.org/officeDocument/2006/relationships/hyperlink" Target="https://podminky.urs.cz/item/CS_URS_2026_01/998731312" TargetMode="External" /><Relationship Id="rId3" Type="http://schemas.openxmlformats.org/officeDocument/2006/relationships/hyperlink" Target="https://podminky.urs.cz/item/CS_URS_2026_01/998732312" TargetMode="External" /><Relationship Id="rId4" Type="http://schemas.openxmlformats.org/officeDocument/2006/relationships/hyperlink" Target="https://podminky.urs.cz/item/CS_URS_2026_01/733111114.cz" TargetMode="External" /><Relationship Id="rId5" Type="http://schemas.openxmlformats.org/officeDocument/2006/relationships/hyperlink" Target="https://podminky.urs.cz/item/CS_URS_2026_01/733113117" TargetMode="External" /><Relationship Id="rId6" Type="http://schemas.openxmlformats.org/officeDocument/2006/relationships/hyperlink" Target="https://podminky.urs.cz/item/CS_URS_2026_01/998733122" TargetMode="External" /><Relationship Id="rId7" Type="http://schemas.openxmlformats.org/officeDocument/2006/relationships/hyperlink" Target="https://podminky.urs.cz/item/CS_URS_2026_01/734163443" TargetMode="External" /><Relationship Id="rId8" Type="http://schemas.openxmlformats.org/officeDocument/2006/relationships/hyperlink" Target="https://podminky.urs.cz/item/CS_URS_2026_01/734163444" TargetMode="External" /><Relationship Id="rId9" Type="http://schemas.openxmlformats.org/officeDocument/2006/relationships/hyperlink" Target="https://podminky.urs.cz/item/CS_URS_2026_01/734163445" TargetMode="External" /><Relationship Id="rId10" Type="http://schemas.openxmlformats.org/officeDocument/2006/relationships/hyperlink" Target="https://podminky.urs.cz/item/CS_URS_2026_01/734163446" TargetMode="External" /><Relationship Id="rId11" Type="http://schemas.openxmlformats.org/officeDocument/2006/relationships/hyperlink" Target="https://podminky.urs.cz/item/CS_URS_2026_01/734193116" TargetMode="External" /><Relationship Id="rId12" Type="http://schemas.openxmlformats.org/officeDocument/2006/relationships/hyperlink" Target="https://podminky.urs.cz/item/CS_URS_2026_01/734211113" TargetMode="External" /><Relationship Id="rId13" Type="http://schemas.openxmlformats.org/officeDocument/2006/relationships/hyperlink" Target="https://podminky.urs.cz/item/CS_URS_2026_01/734211119" TargetMode="External" /><Relationship Id="rId14" Type="http://schemas.openxmlformats.org/officeDocument/2006/relationships/hyperlink" Target="https://podminky.urs.cz/item/CS_URS_2026_01/734220001" TargetMode="External" /><Relationship Id="rId15" Type="http://schemas.openxmlformats.org/officeDocument/2006/relationships/hyperlink" Target="https://podminky.urs.cz/item/CS_URS_2026_01/734220002" TargetMode="External" /><Relationship Id="rId16" Type="http://schemas.openxmlformats.org/officeDocument/2006/relationships/hyperlink" Target="https://podminky.urs.cz/item/CS_URS_2026_01/734220004" TargetMode="External" /><Relationship Id="rId17" Type="http://schemas.openxmlformats.org/officeDocument/2006/relationships/hyperlink" Target="https://podminky.urs.cz/item/CS_URS_2026_01/734220105" TargetMode="External" /><Relationship Id="rId18" Type="http://schemas.openxmlformats.org/officeDocument/2006/relationships/hyperlink" Target="https://podminky.urs.cz/item/CS_URS_2026_01/734221551" TargetMode="External" /><Relationship Id="rId19" Type="http://schemas.openxmlformats.org/officeDocument/2006/relationships/hyperlink" Target="https://podminky.urs.cz/item/CS_URS_2026_01/734221682" TargetMode="External" /><Relationship Id="rId20" Type="http://schemas.openxmlformats.org/officeDocument/2006/relationships/hyperlink" Target="https://podminky.urs.cz/item/CS_URS_2026_01/734242414" TargetMode="External" /><Relationship Id="rId21" Type="http://schemas.openxmlformats.org/officeDocument/2006/relationships/hyperlink" Target="https://podminky.urs.cz/item/CS_URS_2026_01/734242415" TargetMode="External" /><Relationship Id="rId22" Type="http://schemas.openxmlformats.org/officeDocument/2006/relationships/hyperlink" Target="https://podminky.urs.cz/item/CS_URS_2026_01/734242416" TargetMode="External" /><Relationship Id="rId23" Type="http://schemas.openxmlformats.org/officeDocument/2006/relationships/hyperlink" Target="https://podminky.urs.cz/item/CS_URS_2026_01/734242417" TargetMode="External" /><Relationship Id="rId24" Type="http://schemas.openxmlformats.org/officeDocument/2006/relationships/hyperlink" Target="https://podminky.urs.cz/item/CS_URS_2026_01/734261711" TargetMode="External" /><Relationship Id="rId25" Type="http://schemas.openxmlformats.org/officeDocument/2006/relationships/hyperlink" Target="https://podminky.urs.cz/item/CS_URS_2026_01/734291123" TargetMode="External" /><Relationship Id="rId26" Type="http://schemas.openxmlformats.org/officeDocument/2006/relationships/hyperlink" Target="https://podminky.urs.cz/item/CS_URS_2026_01/734292714" TargetMode="External" /><Relationship Id="rId27" Type="http://schemas.openxmlformats.org/officeDocument/2006/relationships/hyperlink" Target="https://podminky.urs.cz/item/CS_URS_2026_01/734292715" TargetMode="External" /><Relationship Id="rId28" Type="http://schemas.openxmlformats.org/officeDocument/2006/relationships/hyperlink" Target="https://podminky.urs.cz/item/CS_URS_2026_01/734292716" TargetMode="External" /><Relationship Id="rId29" Type="http://schemas.openxmlformats.org/officeDocument/2006/relationships/hyperlink" Target="https://podminky.urs.cz/item/CS_URS_2026_01/734292717" TargetMode="External" /><Relationship Id="rId30" Type="http://schemas.openxmlformats.org/officeDocument/2006/relationships/hyperlink" Target="https://podminky.urs.cz/item/CS_URS_2026_01/734292718" TargetMode="External" /><Relationship Id="rId31" Type="http://schemas.openxmlformats.org/officeDocument/2006/relationships/hyperlink" Target="https://podminky.urs.cz/item/CS_URS_2026_01/734295022" TargetMode="External" /><Relationship Id="rId32" Type="http://schemas.openxmlformats.org/officeDocument/2006/relationships/hyperlink" Target="https://podminky.urs.cz/item/CS_URS_2026_01/734295023" TargetMode="External" /><Relationship Id="rId33" Type="http://schemas.openxmlformats.org/officeDocument/2006/relationships/hyperlink" Target="https://podminky.urs.cz/item/CS_URS_2026_01/734411114" TargetMode="External" /><Relationship Id="rId34" Type="http://schemas.openxmlformats.org/officeDocument/2006/relationships/hyperlink" Target="https://podminky.urs.cz/item/CS_URS_2026_01/734421101" TargetMode="External" /><Relationship Id="rId35" Type="http://schemas.openxmlformats.org/officeDocument/2006/relationships/hyperlink" Target="https://podminky.urs.cz/item/CS_URS_2026_01/998734312" TargetMode="External" /><Relationship Id="rId36" Type="http://schemas.openxmlformats.org/officeDocument/2006/relationships/hyperlink" Target="https://podminky.urs.cz/item/CS_URS_2026_01/735111305" TargetMode="External" /><Relationship Id="rId37" Type="http://schemas.openxmlformats.org/officeDocument/2006/relationships/hyperlink" Target="https://podminky.urs.cz/item/CS_URS_2026_01/735111308" TargetMode="External" /><Relationship Id="rId38" Type="http://schemas.openxmlformats.org/officeDocument/2006/relationships/hyperlink" Target="https://podminky.urs.cz/item/CS_URS_2026_01/735111810" TargetMode="External" /><Relationship Id="rId39" Type="http://schemas.openxmlformats.org/officeDocument/2006/relationships/hyperlink" Target="https://podminky.urs.cz/item/CS_URS_2026_01/735119140" TargetMode="External" /><Relationship Id="rId40" Type="http://schemas.openxmlformats.org/officeDocument/2006/relationships/hyperlink" Target="https://podminky.urs.cz/item/CS_URS_2026_01/735191903" TargetMode="External" /><Relationship Id="rId41" Type="http://schemas.openxmlformats.org/officeDocument/2006/relationships/hyperlink" Target="https://podminky.urs.cz/item/CS_URS_2026_01/735191905" TargetMode="External" /><Relationship Id="rId42" Type="http://schemas.openxmlformats.org/officeDocument/2006/relationships/hyperlink" Target="https://podminky.urs.cz/item/CS_URS_2026_01/998735312" TargetMode="External" /><Relationship Id="rId43" Type="http://schemas.openxmlformats.org/officeDocument/2006/relationships/hyperlink" Target="https://podminky.urs.cz/item/CS_URS_2026_01/783314201" TargetMode="External" /><Relationship Id="rId44" Type="http://schemas.openxmlformats.org/officeDocument/2006/relationships/hyperlink" Target="https://podminky.urs.cz/item/CS_URS_2026_01/783315101" TargetMode="External" /><Relationship Id="rId45" Type="http://schemas.openxmlformats.org/officeDocument/2006/relationships/hyperlink" Target="https://podminky.urs.cz/item/CS_URS_2026_01/783317101" TargetMode="External" /><Relationship Id="rId46" Type="http://schemas.openxmlformats.org/officeDocument/2006/relationships/hyperlink" Target="https://podminky.urs.cz/item/CS_URS_2026_01/783601441" TargetMode="External" /><Relationship Id="rId47" Type="http://schemas.openxmlformats.org/officeDocument/2006/relationships/hyperlink" Target="https://podminky.urs.cz/item/CS_URS_2026_01/783614141" TargetMode="External" /><Relationship Id="rId48" Type="http://schemas.openxmlformats.org/officeDocument/2006/relationships/hyperlink" Target="https://podminky.urs.cz/item/CS_URS_2026_01/783617147" TargetMode="External" /><Relationship Id="rId49" Type="http://schemas.openxmlformats.org/officeDocument/2006/relationships/hyperlink" Target="https://podminky.urs.cz/item/CS_URS_2026_01/783601711" TargetMode="External" /><Relationship Id="rId50" Type="http://schemas.openxmlformats.org/officeDocument/2006/relationships/hyperlink" Target="https://podminky.urs.cz/item/CS_URS_2026_01/783601729" TargetMode="External" /><Relationship Id="rId51" Type="http://schemas.openxmlformats.org/officeDocument/2006/relationships/hyperlink" Target="https://podminky.urs.cz/item/CS_URS_2026_01/783614653" TargetMode="External" /><Relationship Id="rId52" Type="http://schemas.openxmlformats.org/officeDocument/2006/relationships/hyperlink" Target="https://podminky.urs.cz/item/CS_URS_2026_01/783614663" TargetMode="External" /><Relationship Id="rId53" Type="http://schemas.openxmlformats.org/officeDocument/2006/relationships/hyperlink" Target="https://podminky.urs.cz/item/CS_URS_2026_01/783615551" TargetMode="External" /><Relationship Id="rId54" Type="http://schemas.openxmlformats.org/officeDocument/2006/relationships/hyperlink" Target="https://podminky.urs.cz/item/CS_URS_2026_01/783615561" TargetMode="External" /><Relationship Id="rId55" Type="http://schemas.openxmlformats.org/officeDocument/2006/relationships/hyperlink" Target="https://podminky.urs.cz/item/CS_URS_2026_01/783617615" TargetMode="External" /><Relationship Id="rId56" Type="http://schemas.openxmlformats.org/officeDocument/2006/relationships/hyperlink" Target="https://podminky.urs.cz/item/CS_URS_2026_01/783617635" TargetMode="External" /><Relationship Id="rId57" Type="http://schemas.openxmlformats.org/officeDocument/2006/relationships/hyperlink" Target="https://podminky.urs.cz/item/CS_URS_2026_01/013254000" TargetMode="External" /><Relationship Id="rId58" Type="http://schemas.openxmlformats.org/officeDocument/2006/relationships/drawing" Target="../drawings/drawing5.xml" /></Relationships>
</file>

<file path=xl/worksheets/_rels/sheet6.xml.rels>&#65279;<?xml version="1.0" encoding="utf-8"?><Relationships xmlns="http://schemas.openxmlformats.org/package/2006/relationships"><Relationship Id="rId1" Type="http://schemas.openxmlformats.org/officeDocument/2006/relationships/drawing" Target="../drawings/drawing6.xml" /></Relationships>
</file>

<file path=xl/worksheets/_rels/sheet7.xml.rels>&#65279;<?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r="http://schemas.openxmlformats.org/officeDocument/2006/relationships" xmlns="http://schemas.openxmlformats.org/spreadsheetml/2006/main">
  <sheetPr>
    <pageSetUpPr fitToPage="1"/>
  </sheetPr>
  <sheetViews>
    <sheetView tabSelected="1" showGridLines="0" workbookViewId="0"/>
  </sheetViews>
  <cols>
    <col min="1" max="1" width="8.332031" style="1" customWidth="1"/>
    <col min="2" max="2" width="1.667969" style="1" customWidth="1"/>
    <col min="3" max="3" width="4.160156" style="1" customWidth="1"/>
    <col min="4" max="4" width="2.660156" style="1" customWidth="1"/>
    <col min="5" max="5" width="2.660156" style="1" customWidth="1"/>
    <col min="6" max="6" width="2.660156" style="1" customWidth="1"/>
    <col min="7" max="7" width="2.660156" style="1" customWidth="1"/>
    <col min="8" max="8" width="2.660156" style="1" customWidth="1"/>
    <col min="9" max="9" width="2.660156" style="1" customWidth="1"/>
    <col min="10" max="10" width="2.660156" style="1" customWidth="1"/>
    <col min="11" max="11" width="2.660156" style="1" customWidth="1"/>
    <col min="12" max="12" width="2.660156" style="1" customWidth="1"/>
    <col min="13" max="13" width="2.660156" style="1" customWidth="1"/>
    <col min="14" max="14" width="2.660156" style="1" customWidth="1"/>
    <col min="15" max="15" width="2.660156" style="1" customWidth="1"/>
    <col min="16" max="16" width="2.660156" style="1" customWidth="1"/>
    <col min="17" max="17" width="2.660156" style="1" customWidth="1"/>
    <col min="18" max="18" width="2.660156" style="1" customWidth="1"/>
    <col min="19" max="19" width="2.660156" style="1" customWidth="1"/>
    <col min="20" max="20" width="2.660156" style="1" customWidth="1"/>
    <col min="21" max="21" width="2.660156" style="1" customWidth="1"/>
    <col min="22" max="22" width="2.660156" style="1" customWidth="1"/>
    <col min="23" max="23" width="2.660156" style="1" customWidth="1"/>
    <col min="24" max="24" width="2.660156" style="1" customWidth="1"/>
    <col min="25" max="25" width="2.660156" style="1" customWidth="1"/>
    <col min="26" max="26" width="2.660156" style="1" customWidth="1"/>
    <col min="27" max="27" width="2.660156" style="1" customWidth="1"/>
    <col min="28" max="28" width="2.660156" style="1" customWidth="1"/>
    <col min="29" max="29" width="2.660156" style="1" customWidth="1"/>
    <col min="30" max="30" width="2.660156" style="1" customWidth="1"/>
    <col min="31" max="31" width="2.660156" style="1" customWidth="1"/>
    <col min="32" max="32" width="2.660156" style="1" customWidth="1"/>
    <col min="33" max="33" width="2.660156" style="1" customWidth="1"/>
    <col min="34" max="34" width="3.332031" style="1" customWidth="1"/>
    <col min="35" max="35" width="31.66016" style="1" customWidth="1"/>
    <col min="36" max="36" width="2.5" style="1" customWidth="1"/>
    <col min="37" max="37" width="2.5" style="1" customWidth="1"/>
    <col min="38" max="38" width="8.332031" style="1" customWidth="1"/>
    <col min="39" max="39" width="3.332031" style="1" customWidth="1"/>
    <col min="40" max="40" width="13.33203" style="1" customWidth="1"/>
    <col min="41" max="41" width="7.5" style="1" customWidth="1"/>
    <col min="42" max="42" width="4.160156" style="1" customWidth="1"/>
    <col min="43" max="43" width="15.66016" style="1" customWidth="1"/>
    <col min="44" max="44" width="13.66016" style="1" customWidth="1"/>
    <col min="45" max="45" width="25.83203" style="1" hidden="1" customWidth="1"/>
    <col min="46" max="46" width="25.83203" style="1" hidden="1" customWidth="1"/>
    <col min="47" max="47" width="25.83203" style="1" hidden="1" customWidth="1"/>
    <col min="48" max="48" width="21.66016" style="1" hidden="1" customWidth="1"/>
    <col min="49" max="49" width="21.66016" style="1" hidden="1" customWidth="1"/>
    <col min="50" max="50" width="25" style="1" hidden="1" customWidth="1"/>
    <col min="51" max="51" width="25" style="1" hidden="1" customWidth="1"/>
    <col min="52" max="52" width="21.66016" style="1" hidden="1" customWidth="1"/>
    <col min="53" max="53" width="19.16016" style="1" hidden="1" customWidth="1"/>
    <col min="54" max="54" width="25" style="1" hidden="1" customWidth="1"/>
    <col min="55" max="55" width="21.66016" style="1" hidden="1" customWidth="1"/>
    <col min="56" max="56" width="19.16016" style="1" hidden="1" customWidth="1"/>
    <col min="57" max="57" width="66.5" style="1" customWidth="1"/>
    <col min="71" max="71" width="9.332031" style="1" hidden="1"/>
    <col min="72" max="72" width="9.332031" style="1" hidden="1"/>
    <col min="73" max="73" width="9.332031" style="1" hidden="1"/>
    <col min="74" max="74" width="9.332031" style="1" hidden="1"/>
    <col min="75" max="75" width="9.332031" style="1" hidden="1"/>
    <col min="76" max="76" width="9.332031" style="1" hidden="1"/>
    <col min="77" max="77" width="9.332031" style="1" hidden="1"/>
    <col min="78" max="78" width="9.332031" style="1" hidden="1"/>
    <col min="79" max="79" width="9.332031" style="1" hidden="1"/>
    <col min="80" max="80" width="9.332031" style="1" hidden="1"/>
    <col min="81" max="81" width="9.332031" style="1" hidden="1"/>
    <col min="82" max="82" width="9.332031" style="1" hidden="1"/>
    <col min="83" max="83" width="9.332031" style="1" hidden="1"/>
    <col min="84" max="84" width="9.332031" style="1" hidden="1"/>
    <col min="85" max="85" width="9.332031" style="1" hidden="1"/>
    <col min="86" max="86" width="9.332031" style="1" hidden="1"/>
    <col min="87" max="87" width="9.332031" style="1" hidden="1"/>
    <col min="88" max="88" width="9.332031" style="1" hidden="1"/>
    <col min="89" max="89" width="9.332031" style="1" hidden="1"/>
    <col min="90" max="90" width="9.332031" style="1" hidden="1"/>
    <col min="91" max="91" width="9.332031" style="1" hidden="1"/>
  </cols>
  <sheetData>
    <row r="1">
      <c r="A1" s="18" t="s">
        <v>0</v>
      </c>
      <c r="AZ1" s="18" t="s">
        <v>1</v>
      </c>
      <c r="BA1" s="18" t="s">
        <v>2</v>
      </c>
      <c r="BB1" s="18" t="s">
        <v>3</v>
      </c>
      <c r="BT1" s="18" t="s">
        <v>4</v>
      </c>
      <c r="BU1" s="18" t="s">
        <v>4</v>
      </c>
      <c r="BV1" s="18" t="s">
        <v>5</v>
      </c>
    </row>
    <row r="2" s="1" customFormat="1" ht="36.96" customHeight="1">
      <c r="AR2" s="1"/>
      <c r="AS2" s="1"/>
      <c r="AT2" s="1"/>
      <c r="AU2" s="1"/>
      <c r="AV2" s="1"/>
      <c r="AW2" s="1"/>
      <c r="AX2" s="1"/>
      <c r="AY2" s="1"/>
      <c r="AZ2" s="1"/>
      <c r="BA2" s="1"/>
      <c r="BB2" s="1"/>
      <c r="BC2" s="1"/>
      <c r="BD2" s="1"/>
      <c r="BE2" s="1"/>
      <c r="BS2" s="19" t="s">
        <v>6</v>
      </c>
      <c r="BT2" s="19" t="s">
        <v>7</v>
      </c>
    </row>
    <row r="3" s="1" customFormat="1" ht="6.96" customHeight="1">
      <c r="B3" s="20"/>
      <c r="C3" s="21"/>
      <c r="D3" s="21"/>
      <c r="E3" s="21"/>
      <c r="F3" s="21"/>
      <c r="G3" s="21"/>
      <c r="H3" s="21"/>
      <c r="I3" s="21"/>
      <c r="J3" s="21"/>
      <c r="K3" s="21"/>
      <c r="L3" s="21"/>
      <c r="M3" s="21"/>
      <c r="N3" s="21"/>
      <c r="O3" s="21"/>
      <c r="P3" s="21"/>
      <c r="Q3" s="21"/>
      <c r="R3" s="21"/>
      <c r="S3" s="21"/>
      <c r="T3" s="21"/>
      <c r="U3" s="21"/>
      <c r="V3" s="21"/>
      <c r="W3" s="21"/>
      <c r="X3" s="21"/>
      <c r="Y3" s="21"/>
      <c r="Z3" s="21"/>
      <c r="AA3" s="21"/>
      <c r="AB3" s="21"/>
      <c r="AC3" s="21"/>
      <c r="AD3" s="21"/>
      <c r="AE3" s="21"/>
      <c r="AF3" s="21"/>
      <c r="AG3" s="21"/>
      <c r="AH3" s="21"/>
      <c r="AI3" s="21"/>
      <c r="AJ3" s="21"/>
      <c r="AK3" s="21"/>
      <c r="AL3" s="21"/>
      <c r="AM3" s="21"/>
      <c r="AN3" s="21"/>
      <c r="AO3" s="21"/>
      <c r="AP3" s="21"/>
      <c r="AQ3" s="21"/>
      <c r="AR3" s="22"/>
      <c r="BS3" s="19" t="s">
        <v>6</v>
      </c>
      <c r="BT3" s="19" t="s">
        <v>8</v>
      </c>
    </row>
    <row r="4" s="1" customFormat="1" ht="24.96" customHeight="1">
      <c r="B4" s="23"/>
      <c r="C4" s="24"/>
      <c r="D4" s="25" t="s">
        <v>9</v>
      </c>
      <c r="E4" s="24"/>
      <c r="F4" s="24"/>
      <c r="G4" s="24"/>
      <c r="H4" s="24"/>
      <c r="I4" s="24"/>
      <c r="J4" s="24"/>
      <c r="K4" s="24"/>
      <c r="L4" s="24"/>
      <c r="M4" s="24"/>
      <c r="N4" s="24"/>
      <c r="O4" s="24"/>
      <c r="P4" s="24"/>
      <c r="Q4" s="24"/>
      <c r="R4" s="24"/>
      <c r="S4" s="24"/>
      <c r="T4" s="24"/>
      <c r="U4" s="24"/>
      <c r="V4" s="24"/>
      <c r="W4" s="24"/>
      <c r="X4" s="24"/>
      <c r="Y4" s="24"/>
      <c r="Z4" s="24"/>
      <c r="AA4" s="24"/>
      <c r="AB4" s="24"/>
      <c r="AC4" s="24"/>
      <c r="AD4" s="24"/>
      <c r="AE4" s="24"/>
      <c r="AF4" s="24"/>
      <c r="AG4" s="24"/>
      <c r="AH4" s="24"/>
      <c r="AI4" s="24"/>
      <c r="AJ4" s="24"/>
      <c r="AK4" s="24"/>
      <c r="AL4" s="24"/>
      <c r="AM4" s="24"/>
      <c r="AN4" s="24"/>
      <c r="AO4" s="24"/>
      <c r="AP4" s="24"/>
      <c r="AQ4" s="24"/>
      <c r="AR4" s="22"/>
      <c r="AS4" s="26" t="s">
        <v>10</v>
      </c>
      <c r="BE4" s="27" t="s">
        <v>11</v>
      </c>
      <c r="BS4" s="19" t="s">
        <v>12</v>
      </c>
    </row>
    <row r="5" s="1" customFormat="1" ht="12" customHeight="1">
      <c r="B5" s="23"/>
      <c r="C5" s="24"/>
      <c r="D5" s="28" t="s">
        <v>13</v>
      </c>
      <c r="E5" s="24"/>
      <c r="F5" s="24"/>
      <c r="G5" s="24"/>
      <c r="H5" s="24"/>
      <c r="I5" s="24"/>
      <c r="J5" s="24"/>
      <c r="K5" s="29" t="s">
        <v>14</v>
      </c>
      <c r="L5" s="24"/>
      <c r="M5" s="24"/>
      <c r="N5" s="24"/>
      <c r="O5" s="24"/>
      <c r="P5" s="24"/>
      <c r="Q5" s="24"/>
      <c r="R5" s="24"/>
      <c r="S5" s="24"/>
      <c r="T5" s="24"/>
      <c r="U5" s="24"/>
      <c r="V5" s="24"/>
      <c r="W5" s="24"/>
      <c r="X5" s="24"/>
      <c r="Y5" s="24"/>
      <c r="Z5" s="24"/>
      <c r="AA5" s="24"/>
      <c r="AB5" s="24"/>
      <c r="AC5" s="24"/>
      <c r="AD5" s="24"/>
      <c r="AE5" s="24"/>
      <c r="AF5" s="24"/>
      <c r="AG5" s="24"/>
      <c r="AH5" s="24"/>
      <c r="AI5" s="24"/>
      <c r="AJ5" s="24"/>
      <c r="AK5" s="24"/>
      <c r="AL5" s="24"/>
      <c r="AM5" s="24"/>
      <c r="AN5" s="24"/>
      <c r="AO5" s="24"/>
      <c r="AP5" s="24"/>
      <c r="AQ5" s="24"/>
      <c r="AR5" s="22"/>
      <c r="BE5" s="30" t="s">
        <v>15</v>
      </c>
      <c r="BS5" s="19" t="s">
        <v>6</v>
      </c>
    </row>
    <row r="6" s="1" customFormat="1" ht="36.96" customHeight="1">
      <c r="B6" s="23"/>
      <c r="C6" s="24"/>
      <c r="D6" s="31" t="s">
        <v>16</v>
      </c>
      <c r="E6" s="24"/>
      <c r="F6" s="24"/>
      <c r="G6" s="24"/>
      <c r="H6" s="24"/>
      <c r="I6" s="24"/>
      <c r="J6" s="24"/>
      <c r="K6" s="32" t="s">
        <v>17</v>
      </c>
      <c r="L6" s="24"/>
      <c r="M6" s="24"/>
      <c r="N6" s="24"/>
      <c r="O6" s="24"/>
      <c r="P6" s="24"/>
      <c r="Q6" s="24"/>
      <c r="R6" s="24"/>
      <c r="S6" s="24"/>
      <c r="T6" s="24"/>
      <c r="U6" s="24"/>
      <c r="V6" s="24"/>
      <c r="W6" s="24"/>
      <c r="X6" s="24"/>
      <c r="Y6" s="24"/>
      <c r="Z6" s="24"/>
      <c r="AA6" s="24"/>
      <c r="AB6" s="24"/>
      <c r="AC6" s="24"/>
      <c r="AD6" s="24"/>
      <c r="AE6" s="24"/>
      <c r="AF6" s="24"/>
      <c r="AG6" s="24"/>
      <c r="AH6" s="24"/>
      <c r="AI6" s="24"/>
      <c r="AJ6" s="24"/>
      <c r="AK6" s="24"/>
      <c r="AL6" s="24"/>
      <c r="AM6" s="24"/>
      <c r="AN6" s="24"/>
      <c r="AO6" s="24"/>
      <c r="AP6" s="24"/>
      <c r="AQ6" s="24"/>
      <c r="AR6" s="22"/>
      <c r="BE6" s="33"/>
      <c r="BS6" s="19" t="s">
        <v>6</v>
      </c>
    </row>
    <row r="7" s="1" customFormat="1" ht="12" customHeight="1">
      <c r="B7" s="23"/>
      <c r="C7" s="24"/>
      <c r="D7" s="34" t="s">
        <v>18</v>
      </c>
      <c r="E7" s="24"/>
      <c r="F7" s="24"/>
      <c r="G7" s="24"/>
      <c r="H7" s="24"/>
      <c r="I7" s="24"/>
      <c r="J7" s="24"/>
      <c r="K7" s="29" t="s">
        <v>19</v>
      </c>
      <c r="L7" s="24"/>
      <c r="M7" s="24"/>
      <c r="N7" s="24"/>
      <c r="O7" s="24"/>
      <c r="P7" s="24"/>
      <c r="Q7" s="24"/>
      <c r="R7" s="24"/>
      <c r="S7" s="24"/>
      <c r="T7" s="24"/>
      <c r="U7" s="24"/>
      <c r="V7" s="24"/>
      <c r="W7" s="24"/>
      <c r="X7" s="24"/>
      <c r="Y7" s="24"/>
      <c r="Z7" s="24"/>
      <c r="AA7" s="24"/>
      <c r="AB7" s="24"/>
      <c r="AC7" s="24"/>
      <c r="AD7" s="24"/>
      <c r="AE7" s="24"/>
      <c r="AF7" s="24"/>
      <c r="AG7" s="24"/>
      <c r="AH7" s="24"/>
      <c r="AI7" s="24"/>
      <c r="AJ7" s="24"/>
      <c r="AK7" s="34" t="s">
        <v>20</v>
      </c>
      <c r="AL7" s="24"/>
      <c r="AM7" s="24"/>
      <c r="AN7" s="29" t="s">
        <v>19</v>
      </c>
      <c r="AO7" s="24"/>
      <c r="AP7" s="24"/>
      <c r="AQ7" s="24"/>
      <c r="AR7" s="22"/>
      <c r="BE7" s="33"/>
      <c r="BS7" s="19" t="s">
        <v>6</v>
      </c>
    </row>
    <row r="8" s="1" customFormat="1" ht="12" customHeight="1">
      <c r="B8" s="23"/>
      <c r="C8" s="24"/>
      <c r="D8" s="34" t="s">
        <v>21</v>
      </c>
      <c r="E8" s="24"/>
      <c r="F8" s="24"/>
      <c r="G8" s="24"/>
      <c r="H8" s="24"/>
      <c r="I8" s="24"/>
      <c r="J8" s="24"/>
      <c r="K8" s="29" t="s">
        <v>22</v>
      </c>
      <c r="L8" s="24"/>
      <c r="M8" s="24"/>
      <c r="N8" s="24"/>
      <c r="O8" s="24"/>
      <c r="P8" s="24"/>
      <c r="Q8" s="24"/>
      <c r="R8" s="24"/>
      <c r="S8" s="24"/>
      <c r="T8" s="24"/>
      <c r="U8" s="24"/>
      <c r="V8" s="24"/>
      <c r="W8" s="24"/>
      <c r="X8" s="24"/>
      <c r="Y8" s="24"/>
      <c r="Z8" s="24"/>
      <c r="AA8" s="24"/>
      <c r="AB8" s="24"/>
      <c r="AC8" s="24"/>
      <c r="AD8" s="24"/>
      <c r="AE8" s="24"/>
      <c r="AF8" s="24"/>
      <c r="AG8" s="24"/>
      <c r="AH8" s="24"/>
      <c r="AI8" s="24"/>
      <c r="AJ8" s="24"/>
      <c r="AK8" s="34" t="s">
        <v>23</v>
      </c>
      <c r="AL8" s="24"/>
      <c r="AM8" s="24"/>
      <c r="AN8" s="35" t="s">
        <v>24</v>
      </c>
      <c r="AO8" s="24"/>
      <c r="AP8" s="24"/>
      <c r="AQ8" s="24"/>
      <c r="AR8" s="22"/>
      <c r="BE8" s="33"/>
      <c r="BS8" s="19" t="s">
        <v>6</v>
      </c>
    </row>
    <row r="9" s="1" customFormat="1" ht="14.4" customHeight="1">
      <c r="B9" s="23"/>
      <c r="C9" s="24"/>
      <c r="D9" s="24"/>
      <c r="E9" s="24"/>
      <c r="F9" s="24"/>
      <c r="G9" s="24"/>
      <c r="H9" s="24"/>
      <c r="I9" s="24"/>
      <c r="J9" s="24"/>
      <c r="K9" s="24"/>
      <c r="L9" s="24"/>
      <c r="M9" s="24"/>
      <c r="N9" s="24"/>
      <c r="O9" s="24"/>
      <c r="P9" s="24"/>
      <c r="Q9" s="24"/>
      <c r="R9" s="24"/>
      <c r="S9" s="24"/>
      <c r="T9" s="24"/>
      <c r="U9" s="24"/>
      <c r="V9" s="24"/>
      <c r="W9" s="24"/>
      <c r="X9" s="24"/>
      <c r="Y9" s="24"/>
      <c r="Z9" s="24"/>
      <c r="AA9" s="24"/>
      <c r="AB9" s="24"/>
      <c r="AC9" s="24"/>
      <c r="AD9" s="24"/>
      <c r="AE9" s="24"/>
      <c r="AF9" s="24"/>
      <c r="AG9" s="24"/>
      <c r="AH9" s="24"/>
      <c r="AI9" s="24"/>
      <c r="AJ9" s="24"/>
      <c r="AK9" s="24"/>
      <c r="AL9" s="24"/>
      <c r="AM9" s="24"/>
      <c r="AN9" s="24"/>
      <c r="AO9" s="24"/>
      <c r="AP9" s="24"/>
      <c r="AQ9" s="24"/>
      <c r="AR9" s="22"/>
      <c r="BE9" s="33"/>
      <c r="BS9" s="19" t="s">
        <v>6</v>
      </c>
    </row>
    <row r="10" s="1" customFormat="1" ht="12" customHeight="1">
      <c r="B10" s="23"/>
      <c r="C10" s="24"/>
      <c r="D10" s="34" t="s">
        <v>25</v>
      </c>
      <c r="E10" s="24"/>
      <c r="F10" s="24"/>
      <c r="G10" s="24"/>
      <c r="H10" s="24"/>
      <c r="I10" s="24"/>
      <c r="J10" s="24"/>
      <c r="K10" s="24"/>
      <c r="L10" s="24"/>
      <c r="M10" s="24"/>
      <c r="N10" s="24"/>
      <c r="O10" s="24"/>
      <c r="P10" s="24"/>
      <c r="Q10" s="24"/>
      <c r="R10" s="24"/>
      <c r="S10" s="24"/>
      <c r="T10" s="24"/>
      <c r="U10" s="24"/>
      <c r="V10" s="24"/>
      <c r="W10" s="24"/>
      <c r="X10" s="24"/>
      <c r="Y10" s="24"/>
      <c r="Z10" s="24"/>
      <c r="AA10" s="24"/>
      <c r="AB10" s="24"/>
      <c r="AC10" s="24"/>
      <c r="AD10" s="24"/>
      <c r="AE10" s="24"/>
      <c r="AF10" s="24"/>
      <c r="AG10" s="24"/>
      <c r="AH10" s="24"/>
      <c r="AI10" s="24"/>
      <c r="AJ10" s="24"/>
      <c r="AK10" s="34" t="s">
        <v>26</v>
      </c>
      <c r="AL10" s="24"/>
      <c r="AM10" s="24"/>
      <c r="AN10" s="29" t="s">
        <v>27</v>
      </c>
      <c r="AO10" s="24"/>
      <c r="AP10" s="24"/>
      <c r="AQ10" s="24"/>
      <c r="AR10" s="22"/>
      <c r="BE10" s="33"/>
      <c r="BS10" s="19" t="s">
        <v>6</v>
      </c>
    </row>
    <row r="11" s="1" customFormat="1" ht="18.48" customHeight="1">
      <c r="B11" s="23"/>
      <c r="C11" s="24"/>
      <c r="D11" s="24"/>
      <c r="E11" s="29" t="s">
        <v>28</v>
      </c>
      <c r="F11" s="24"/>
      <c r="G11" s="24"/>
      <c r="H11" s="24"/>
      <c r="I11" s="24"/>
      <c r="J11" s="24"/>
      <c r="K11" s="24"/>
      <c r="L11" s="24"/>
      <c r="M11" s="24"/>
      <c r="N11" s="24"/>
      <c r="O11" s="24"/>
      <c r="P11" s="24"/>
      <c r="Q11" s="24"/>
      <c r="R11" s="24"/>
      <c r="S11" s="24"/>
      <c r="T11" s="24"/>
      <c r="U11" s="24"/>
      <c r="V11" s="24"/>
      <c r="W11" s="24"/>
      <c r="X11" s="24"/>
      <c r="Y11" s="24"/>
      <c r="Z11" s="24"/>
      <c r="AA11" s="24"/>
      <c r="AB11" s="24"/>
      <c r="AC11" s="24"/>
      <c r="AD11" s="24"/>
      <c r="AE11" s="24"/>
      <c r="AF11" s="24"/>
      <c r="AG11" s="24"/>
      <c r="AH11" s="24"/>
      <c r="AI11" s="24"/>
      <c r="AJ11" s="24"/>
      <c r="AK11" s="34" t="s">
        <v>29</v>
      </c>
      <c r="AL11" s="24"/>
      <c r="AM11" s="24"/>
      <c r="AN11" s="29" t="s">
        <v>19</v>
      </c>
      <c r="AO11" s="24"/>
      <c r="AP11" s="24"/>
      <c r="AQ11" s="24"/>
      <c r="AR11" s="22"/>
      <c r="BE11" s="33"/>
      <c r="BS11" s="19" t="s">
        <v>6</v>
      </c>
    </row>
    <row r="12" s="1" customFormat="1" ht="6.96" customHeight="1">
      <c r="B12" s="23"/>
      <c r="C12" s="24"/>
      <c r="D12" s="24"/>
      <c r="E12" s="24"/>
      <c r="F12" s="24"/>
      <c r="G12" s="24"/>
      <c r="H12" s="24"/>
      <c r="I12" s="24"/>
      <c r="J12" s="24"/>
      <c r="K12" s="24"/>
      <c r="L12" s="24"/>
      <c r="M12" s="24"/>
      <c r="N12" s="24"/>
      <c r="O12" s="24"/>
      <c r="P12" s="24"/>
      <c r="Q12" s="24"/>
      <c r="R12" s="24"/>
      <c r="S12" s="24"/>
      <c r="T12" s="24"/>
      <c r="U12" s="24"/>
      <c r="V12" s="24"/>
      <c r="W12" s="24"/>
      <c r="X12" s="24"/>
      <c r="Y12" s="24"/>
      <c r="Z12" s="24"/>
      <c r="AA12" s="24"/>
      <c r="AB12" s="24"/>
      <c r="AC12" s="24"/>
      <c r="AD12" s="24"/>
      <c r="AE12" s="24"/>
      <c r="AF12" s="24"/>
      <c r="AG12" s="24"/>
      <c r="AH12" s="24"/>
      <c r="AI12" s="24"/>
      <c r="AJ12" s="24"/>
      <c r="AK12" s="24"/>
      <c r="AL12" s="24"/>
      <c r="AM12" s="24"/>
      <c r="AN12" s="24"/>
      <c r="AO12" s="24"/>
      <c r="AP12" s="24"/>
      <c r="AQ12" s="24"/>
      <c r="AR12" s="22"/>
      <c r="BE12" s="33"/>
      <c r="BS12" s="19" t="s">
        <v>6</v>
      </c>
    </row>
    <row r="13" s="1" customFormat="1" ht="12" customHeight="1">
      <c r="B13" s="23"/>
      <c r="C13" s="24"/>
      <c r="D13" s="34" t="s">
        <v>30</v>
      </c>
      <c r="E13" s="24"/>
      <c r="F13" s="24"/>
      <c r="G13" s="24"/>
      <c r="H13" s="24"/>
      <c r="I13" s="24"/>
      <c r="J13" s="24"/>
      <c r="K13" s="24"/>
      <c r="L13" s="24"/>
      <c r="M13" s="24"/>
      <c r="N13" s="24"/>
      <c r="O13" s="24"/>
      <c r="P13" s="24"/>
      <c r="Q13" s="24"/>
      <c r="R13" s="24"/>
      <c r="S13" s="24"/>
      <c r="T13" s="24"/>
      <c r="U13" s="24"/>
      <c r="V13" s="24"/>
      <c r="W13" s="24"/>
      <c r="X13" s="24"/>
      <c r="Y13" s="24"/>
      <c r="Z13" s="24"/>
      <c r="AA13" s="24"/>
      <c r="AB13" s="24"/>
      <c r="AC13" s="24"/>
      <c r="AD13" s="24"/>
      <c r="AE13" s="24"/>
      <c r="AF13" s="24"/>
      <c r="AG13" s="24"/>
      <c r="AH13" s="24"/>
      <c r="AI13" s="24"/>
      <c r="AJ13" s="24"/>
      <c r="AK13" s="34" t="s">
        <v>26</v>
      </c>
      <c r="AL13" s="24"/>
      <c r="AM13" s="24"/>
      <c r="AN13" s="36" t="s">
        <v>31</v>
      </c>
      <c r="AO13" s="24"/>
      <c r="AP13" s="24"/>
      <c r="AQ13" s="24"/>
      <c r="AR13" s="22"/>
      <c r="BE13" s="33"/>
      <c r="BS13" s="19" t="s">
        <v>6</v>
      </c>
    </row>
    <row r="14">
      <c r="B14" s="23"/>
      <c r="C14" s="24"/>
      <c r="D14" s="24"/>
      <c r="E14" s="36" t="s">
        <v>31</v>
      </c>
      <c r="F14" s="37"/>
      <c r="G14" s="37"/>
      <c r="H14" s="37"/>
      <c r="I14" s="37"/>
      <c r="J14" s="37"/>
      <c r="K14" s="37"/>
      <c r="L14" s="37"/>
      <c r="M14" s="37"/>
      <c r="N14" s="37"/>
      <c r="O14" s="37"/>
      <c r="P14" s="37"/>
      <c r="Q14" s="37"/>
      <c r="R14" s="37"/>
      <c r="S14" s="37"/>
      <c r="T14" s="37"/>
      <c r="U14" s="37"/>
      <c r="V14" s="37"/>
      <c r="W14" s="37"/>
      <c r="X14" s="37"/>
      <c r="Y14" s="37"/>
      <c r="Z14" s="37"/>
      <c r="AA14" s="37"/>
      <c r="AB14" s="37"/>
      <c r="AC14" s="37"/>
      <c r="AD14" s="37"/>
      <c r="AE14" s="37"/>
      <c r="AF14" s="37"/>
      <c r="AG14" s="37"/>
      <c r="AH14" s="37"/>
      <c r="AI14" s="37"/>
      <c r="AJ14" s="37"/>
      <c r="AK14" s="34" t="s">
        <v>29</v>
      </c>
      <c r="AL14" s="24"/>
      <c r="AM14" s="24"/>
      <c r="AN14" s="36" t="s">
        <v>31</v>
      </c>
      <c r="AO14" s="24"/>
      <c r="AP14" s="24"/>
      <c r="AQ14" s="24"/>
      <c r="AR14" s="22"/>
      <c r="BE14" s="33"/>
      <c r="BS14" s="19" t="s">
        <v>6</v>
      </c>
    </row>
    <row r="15" s="1" customFormat="1" ht="6.96" customHeight="1">
      <c r="B15" s="23"/>
      <c r="C15" s="24"/>
      <c r="D15" s="24"/>
      <c r="E15" s="24"/>
      <c r="F15" s="24"/>
      <c r="G15" s="24"/>
      <c r="H15" s="24"/>
      <c r="I15" s="24"/>
      <c r="J15" s="24"/>
      <c r="K15" s="24"/>
      <c r="L15" s="24"/>
      <c r="M15" s="24"/>
      <c r="N15" s="24"/>
      <c r="O15" s="24"/>
      <c r="P15" s="24"/>
      <c r="Q15" s="24"/>
      <c r="R15" s="24"/>
      <c r="S15" s="24"/>
      <c r="T15" s="24"/>
      <c r="U15" s="24"/>
      <c r="V15" s="24"/>
      <c r="W15" s="24"/>
      <c r="X15" s="24"/>
      <c r="Y15" s="24"/>
      <c r="Z15" s="24"/>
      <c r="AA15" s="24"/>
      <c r="AB15" s="24"/>
      <c r="AC15" s="24"/>
      <c r="AD15" s="24"/>
      <c r="AE15" s="24"/>
      <c r="AF15" s="24"/>
      <c r="AG15" s="24"/>
      <c r="AH15" s="24"/>
      <c r="AI15" s="24"/>
      <c r="AJ15" s="24"/>
      <c r="AK15" s="24"/>
      <c r="AL15" s="24"/>
      <c r="AM15" s="24"/>
      <c r="AN15" s="24"/>
      <c r="AO15" s="24"/>
      <c r="AP15" s="24"/>
      <c r="AQ15" s="24"/>
      <c r="AR15" s="22"/>
      <c r="BE15" s="33"/>
      <c r="BS15" s="19" t="s">
        <v>4</v>
      </c>
    </row>
    <row r="16" s="1" customFormat="1" ht="12" customHeight="1">
      <c r="B16" s="23"/>
      <c r="C16" s="24"/>
      <c r="D16" s="34" t="s">
        <v>32</v>
      </c>
      <c r="E16" s="24"/>
      <c r="F16" s="24"/>
      <c r="G16" s="24"/>
      <c r="H16" s="24"/>
      <c r="I16" s="24"/>
      <c r="J16" s="24"/>
      <c r="K16" s="24"/>
      <c r="L16" s="24"/>
      <c r="M16" s="24"/>
      <c r="N16" s="24"/>
      <c r="O16" s="24"/>
      <c r="P16" s="24"/>
      <c r="Q16" s="24"/>
      <c r="R16" s="24"/>
      <c r="S16" s="24"/>
      <c r="T16" s="24"/>
      <c r="U16" s="24"/>
      <c r="V16" s="24"/>
      <c r="W16" s="24"/>
      <c r="X16" s="24"/>
      <c r="Y16" s="24"/>
      <c r="Z16" s="24"/>
      <c r="AA16" s="24"/>
      <c r="AB16" s="24"/>
      <c r="AC16" s="24"/>
      <c r="AD16" s="24"/>
      <c r="AE16" s="24"/>
      <c r="AF16" s="24"/>
      <c r="AG16" s="24"/>
      <c r="AH16" s="24"/>
      <c r="AI16" s="24"/>
      <c r="AJ16" s="24"/>
      <c r="AK16" s="34" t="s">
        <v>26</v>
      </c>
      <c r="AL16" s="24"/>
      <c r="AM16" s="24"/>
      <c r="AN16" s="29" t="s">
        <v>33</v>
      </c>
      <c r="AO16" s="24"/>
      <c r="AP16" s="24"/>
      <c r="AQ16" s="24"/>
      <c r="AR16" s="22"/>
      <c r="BE16" s="33"/>
      <c r="BS16" s="19" t="s">
        <v>4</v>
      </c>
    </row>
    <row r="17" s="1" customFormat="1" ht="18.48" customHeight="1">
      <c r="B17" s="23"/>
      <c r="C17" s="24"/>
      <c r="D17" s="24"/>
      <c r="E17" s="29" t="s">
        <v>34</v>
      </c>
      <c r="F17" s="24"/>
      <c r="G17" s="24"/>
      <c r="H17" s="24"/>
      <c r="I17" s="24"/>
      <c r="J17" s="24"/>
      <c r="K17" s="24"/>
      <c r="L17" s="24"/>
      <c r="M17" s="24"/>
      <c r="N17" s="24"/>
      <c r="O17" s="24"/>
      <c r="P17" s="24"/>
      <c r="Q17" s="24"/>
      <c r="R17" s="24"/>
      <c r="S17" s="24"/>
      <c r="T17" s="24"/>
      <c r="U17" s="24"/>
      <c r="V17" s="24"/>
      <c r="W17" s="24"/>
      <c r="X17" s="24"/>
      <c r="Y17" s="24"/>
      <c r="Z17" s="24"/>
      <c r="AA17" s="24"/>
      <c r="AB17" s="24"/>
      <c r="AC17" s="24"/>
      <c r="AD17" s="24"/>
      <c r="AE17" s="24"/>
      <c r="AF17" s="24"/>
      <c r="AG17" s="24"/>
      <c r="AH17" s="24"/>
      <c r="AI17" s="24"/>
      <c r="AJ17" s="24"/>
      <c r="AK17" s="34" t="s">
        <v>29</v>
      </c>
      <c r="AL17" s="24"/>
      <c r="AM17" s="24"/>
      <c r="AN17" s="29" t="s">
        <v>35</v>
      </c>
      <c r="AO17" s="24"/>
      <c r="AP17" s="24"/>
      <c r="AQ17" s="24"/>
      <c r="AR17" s="22"/>
      <c r="BE17" s="33"/>
      <c r="BS17" s="19" t="s">
        <v>36</v>
      </c>
    </row>
    <row r="18" s="1" customFormat="1" ht="6.96" customHeight="1">
      <c r="B18" s="23"/>
      <c r="C18" s="24"/>
      <c r="D18" s="24"/>
      <c r="E18" s="24"/>
      <c r="F18" s="24"/>
      <c r="G18" s="24"/>
      <c r="H18" s="24"/>
      <c r="I18" s="24"/>
      <c r="J18" s="24"/>
      <c r="K18" s="24"/>
      <c r="L18" s="24"/>
      <c r="M18" s="24"/>
      <c r="N18" s="24"/>
      <c r="O18" s="24"/>
      <c r="P18" s="24"/>
      <c r="Q18" s="24"/>
      <c r="R18" s="24"/>
      <c r="S18" s="24"/>
      <c r="T18" s="24"/>
      <c r="U18" s="24"/>
      <c r="V18" s="24"/>
      <c r="W18" s="24"/>
      <c r="X18" s="24"/>
      <c r="Y18" s="24"/>
      <c r="Z18" s="24"/>
      <c r="AA18" s="24"/>
      <c r="AB18" s="24"/>
      <c r="AC18" s="24"/>
      <c r="AD18" s="24"/>
      <c r="AE18" s="24"/>
      <c r="AF18" s="24"/>
      <c r="AG18" s="24"/>
      <c r="AH18" s="24"/>
      <c r="AI18" s="24"/>
      <c r="AJ18" s="24"/>
      <c r="AK18" s="24"/>
      <c r="AL18" s="24"/>
      <c r="AM18" s="24"/>
      <c r="AN18" s="24"/>
      <c r="AO18" s="24"/>
      <c r="AP18" s="24"/>
      <c r="AQ18" s="24"/>
      <c r="AR18" s="22"/>
      <c r="BE18" s="33"/>
      <c r="BS18" s="19" t="s">
        <v>6</v>
      </c>
    </row>
    <row r="19" s="1" customFormat="1" ht="12" customHeight="1">
      <c r="B19" s="23"/>
      <c r="C19" s="24"/>
      <c r="D19" s="34" t="s">
        <v>37</v>
      </c>
      <c r="E19" s="24"/>
      <c r="F19" s="24"/>
      <c r="G19" s="24"/>
      <c r="H19" s="24"/>
      <c r="I19" s="24"/>
      <c r="J19" s="24"/>
      <c r="K19" s="24"/>
      <c r="L19" s="24"/>
      <c r="M19" s="24"/>
      <c r="N19" s="24"/>
      <c r="O19" s="24"/>
      <c r="P19" s="24"/>
      <c r="Q19" s="24"/>
      <c r="R19" s="24"/>
      <c r="S19" s="24"/>
      <c r="T19" s="24"/>
      <c r="U19" s="24"/>
      <c r="V19" s="24"/>
      <c r="W19" s="24"/>
      <c r="X19" s="24"/>
      <c r="Y19" s="24"/>
      <c r="Z19" s="24"/>
      <c r="AA19" s="24"/>
      <c r="AB19" s="24"/>
      <c r="AC19" s="24"/>
      <c r="AD19" s="24"/>
      <c r="AE19" s="24"/>
      <c r="AF19" s="24"/>
      <c r="AG19" s="24"/>
      <c r="AH19" s="24"/>
      <c r="AI19" s="24"/>
      <c r="AJ19" s="24"/>
      <c r="AK19" s="34" t="s">
        <v>26</v>
      </c>
      <c r="AL19" s="24"/>
      <c r="AM19" s="24"/>
      <c r="AN19" s="29" t="s">
        <v>19</v>
      </c>
      <c r="AO19" s="24"/>
      <c r="AP19" s="24"/>
      <c r="AQ19" s="24"/>
      <c r="AR19" s="22"/>
      <c r="BE19" s="33"/>
      <c r="BS19" s="19" t="s">
        <v>6</v>
      </c>
    </row>
    <row r="20" s="1" customFormat="1" ht="18.48" customHeight="1">
      <c r="B20" s="23"/>
      <c r="C20" s="24"/>
      <c r="D20" s="24"/>
      <c r="E20" s="29" t="s">
        <v>38</v>
      </c>
      <c r="F20" s="24"/>
      <c r="G20" s="24"/>
      <c r="H20" s="24"/>
      <c r="I20" s="24"/>
      <c r="J20" s="24"/>
      <c r="K20" s="24"/>
      <c r="L20" s="24"/>
      <c r="M20" s="24"/>
      <c r="N20" s="24"/>
      <c r="O20" s="24"/>
      <c r="P20" s="24"/>
      <c r="Q20" s="24"/>
      <c r="R20" s="24"/>
      <c r="S20" s="24"/>
      <c r="T20" s="24"/>
      <c r="U20" s="24"/>
      <c r="V20" s="24"/>
      <c r="W20" s="24"/>
      <c r="X20" s="24"/>
      <c r="Y20" s="24"/>
      <c r="Z20" s="24"/>
      <c r="AA20" s="24"/>
      <c r="AB20" s="24"/>
      <c r="AC20" s="24"/>
      <c r="AD20" s="24"/>
      <c r="AE20" s="24"/>
      <c r="AF20" s="24"/>
      <c r="AG20" s="24"/>
      <c r="AH20" s="24"/>
      <c r="AI20" s="24"/>
      <c r="AJ20" s="24"/>
      <c r="AK20" s="34" t="s">
        <v>29</v>
      </c>
      <c r="AL20" s="24"/>
      <c r="AM20" s="24"/>
      <c r="AN20" s="29" t="s">
        <v>19</v>
      </c>
      <c r="AO20" s="24"/>
      <c r="AP20" s="24"/>
      <c r="AQ20" s="24"/>
      <c r="AR20" s="22"/>
      <c r="BE20" s="33"/>
      <c r="BS20" s="19" t="s">
        <v>36</v>
      </c>
    </row>
    <row r="21" s="1" customFormat="1" ht="6.96" customHeight="1">
      <c r="B21" s="23"/>
      <c r="C21" s="24"/>
      <c r="D21" s="24"/>
      <c r="E21" s="24"/>
      <c r="F21" s="24"/>
      <c r="G21" s="24"/>
      <c r="H21" s="24"/>
      <c r="I21" s="24"/>
      <c r="J21" s="24"/>
      <c r="K21" s="24"/>
      <c r="L21" s="24"/>
      <c r="M21" s="24"/>
      <c r="N21" s="24"/>
      <c r="O21" s="24"/>
      <c r="P21" s="24"/>
      <c r="Q21" s="24"/>
      <c r="R21" s="24"/>
      <c r="S21" s="24"/>
      <c r="T21" s="24"/>
      <c r="U21" s="24"/>
      <c r="V21" s="24"/>
      <c r="W21" s="24"/>
      <c r="X21" s="24"/>
      <c r="Y21" s="24"/>
      <c r="Z21" s="24"/>
      <c r="AA21" s="24"/>
      <c r="AB21" s="24"/>
      <c r="AC21" s="24"/>
      <c r="AD21" s="24"/>
      <c r="AE21" s="24"/>
      <c r="AF21" s="24"/>
      <c r="AG21" s="24"/>
      <c r="AH21" s="24"/>
      <c r="AI21" s="24"/>
      <c r="AJ21" s="24"/>
      <c r="AK21" s="24"/>
      <c r="AL21" s="24"/>
      <c r="AM21" s="24"/>
      <c r="AN21" s="24"/>
      <c r="AO21" s="24"/>
      <c r="AP21" s="24"/>
      <c r="AQ21" s="24"/>
      <c r="AR21" s="22"/>
      <c r="BE21" s="33"/>
    </row>
    <row r="22" s="1" customFormat="1" ht="12" customHeight="1">
      <c r="B22" s="23"/>
      <c r="C22" s="24"/>
      <c r="D22" s="34" t="s">
        <v>39</v>
      </c>
      <c r="E22" s="24"/>
      <c r="F22" s="24"/>
      <c r="G22" s="24"/>
      <c r="H22" s="24"/>
      <c r="I22" s="24"/>
      <c r="J22" s="24"/>
      <c r="K22" s="24"/>
      <c r="L22" s="24"/>
      <c r="M22" s="24"/>
      <c r="N22" s="24"/>
      <c r="O22" s="24"/>
      <c r="P22" s="24"/>
      <c r="Q22" s="24"/>
      <c r="R22" s="24"/>
      <c r="S22" s="24"/>
      <c r="T22" s="24"/>
      <c r="U22" s="24"/>
      <c r="V22" s="24"/>
      <c r="W22" s="24"/>
      <c r="X22" s="24"/>
      <c r="Y22" s="24"/>
      <c r="Z22" s="24"/>
      <c r="AA22" s="24"/>
      <c r="AB22" s="24"/>
      <c r="AC22" s="24"/>
      <c r="AD22" s="24"/>
      <c r="AE22" s="24"/>
      <c r="AF22" s="24"/>
      <c r="AG22" s="24"/>
      <c r="AH22" s="24"/>
      <c r="AI22" s="24"/>
      <c r="AJ22" s="24"/>
      <c r="AK22" s="24"/>
      <c r="AL22" s="24"/>
      <c r="AM22" s="24"/>
      <c r="AN22" s="24"/>
      <c r="AO22" s="24"/>
      <c r="AP22" s="24"/>
      <c r="AQ22" s="24"/>
      <c r="AR22" s="22"/>
      <c r="BE22" s="33"/>
    </row>
    <row r="23" s="1" customFormat="1" ht="47.25" customHeight="1">
      <c r="B23" s="23"/>
      <c r="C23" s="24"/>
      <c r="D23" s="24"/>
      <c r="E23" s="38" t="s">
        <v>40</v>
      </c>
      <c r="F23" s="38"/>
      <c r="G23" s="38"/>
      <c r="H23" s="38"/>
      <c r="I23" s="38"/>
      <c r="J23" s="38"/>
      <c r="K23" s="38"/>
      <c r="L23" s="38"/>
      <c r="M23" s="38"/>
      <c r="N23" s="38"/>
      <c r="O23" s="38"/>
      <c r="P23" s="38"/>
      <c r="Q23" s="38"/>
      <c r="R23" s="38"/>
      <c r="S23" s="38"/>
      <c r="T23" s="38"/>
      <c r="U23" s="38"/>
      <c r="V23" s="38"/>
      <c r="W23" s="38"/>
      <c r="X23" s="38"/>
      <c r="Y23" s="38"/>
      <c r="Z23" s="38"/>
      <c r="AA23" s="38"/>
      <c r="AB23" s="38"/>
      <c r="AC23" s="38"/>
      <c r="AD23" s="38"/>
      <c r="AE23" s="38"/>
      <c r="AF23" s="38"/>
      <c r="AG23" s="38"/>
      <c r="AH23" s="38"/>
      <c r="AI23" s="38"/>
      <c r="AJ23" s="38"/>
      <c r="AK23" s="38"/>
      <c r="AL23" s="38"/>
      <c r="AM23" s="38"/>
      <c r="AN23" s="38"/>
      <c r="AO23" s="24"/>
      <c r="AP23" s="24"/>
      <c r="AQ23" s="24"/>
      <c r="AR23" s="22"/>
      <c r="BE23" s="33"/>
    </row>
    <row r="24" s="1" customFormat="1" ht="6.96" customHeight="1">
      <c r="B24" s="23"/>
      <c r="C24" s="24"/>
      <c r="D24" s="24"/>
      <c r="E24" s="24"/>
      <c r="F24" s="24"/>
      <c r="G24" s="24"/>
      <c r="H24" s="24"/>
      <c r="I24" s="24"/>
      <c r="J24" s="24"/>
      <c r="K24" s="24"/>
      <c r="L24" s="24"/>
      <c r="M24" s="24"/>
      <c r="N24" s="24"/>
      <c r="O24" s="24"/>
      <c r="P24" s="24"/>
      <c r="Q24" s="24"/>
      <c r="R24" s="24"/>
      <c r="S24" s="24"/>
      <c r="T24" s="24"/>
      <c r="U24" s="24"/>
      <c r="V24" s="24"/>
      <c r="W24" s="24"/>
      <c r="X24" s="24"/>
      <c r="Y24" s="24"/>
      <c r="Z24" s="24"/>
      <c r="AA24" s="24"/>
      <c r="AB24" s="24"/>
      <c r="AC24" s="24"/>
      <c r="AD24" s="24"/>
      <c r="AE24" s="24"/>
      <c r="AF24" s="24"/>
      <c r="AG24" s="24"/>
      <c r="AH24" s="24"/>
      <c r="AI24" s="24"/>
      <c r="AJ24" s="24"/>
      <c r="AK24" s="24"/>
      <c r="AL24" s="24"/>
      <c r="AM24" s="24"/>
      <c r="AN24" s="24"/>
      <c r="AO24" s="24"/>
      <c r="AP24" s="24"/>
      <c r="AQ24" s="24"/>
      <c r="AR24" s="22"/>
      <c r="BE24" s="33"/>
    </row>
    <row r="25" s="1" customFormat="1" ht="6.96" customHeight="1">
      <c r="B25" s="23"/>
      <c r="C25" s="24"/>
      <c r="D25" s="39"/>
      <c r="E25" s="39"/>
      <c r="F25" s="39"/>
      <c r="G25" s="39"/>
      <c r="H25" s="39"/>
      <c r="I25" s="39"/>
      <c r="J25" s="39"/>
      <c r="K25" s="39"/>
      <c r="L25" s="39"/>
      <c r="M25" s="39"/>
      <c r="N25" s="39"/>
      <c r="O25" s="39"/>
      <c r="P25" s="39"/>
      <c r="Q25" s="39"/>
      <c r="R25" s="39"/>
      <c r="S25" s="39"/>
      <c r="T25" s="39"/>
      <c r="U25" s="39"/>
      <c r="V25" s="39"/>
      <c r="W25" s="39"/>
      <c r="X25" s="39"/>
      <c r="Y25" s="39"/>
      <c r="Z25" s="39"/>
      <c r="AA25" s="39"/>
      <c r="AB25" s="39"/>
      <c r="AC25" s="39"/>
      <c r="AD25" s="39"/>
      <c r="AE25" s="39"/>
      <c r="AF25" s="39"/>
      <c r="AG25" s="39"/>
      <c r="AH25" s="39"/>
      <c r="AI25" s="39"/>
      <c r="AJ25" s="39"/>
      <c r="AK25" s="39"/>
      <c r="AL25" s="39"/>
      <c r="AM25" s="39"/>
      <c r="AN25" s="39"/>
      <c r="AO25" s="39"/>
      <c r="AP25" s="24"/>
      <c r="AQ25" s="24"/>
      <c r="AR25" s="22"/>
      <c r="BE25" s="33"/>
    </row>
    <row r="26" s="2" customFormat="1" ht="25.92" customHeight="1">
      <c r="A26" s="40"/>
      <c r="B26" s="41"/>
      <c r="C26" s="42"/>
      <c r="D26" s="43" t="s">
        <v>41</v>
      </c>
      <c r="E26" s="44"/>
      <c r="F26" s="44"/>
      <c r="G26" s="44"/>
      <c r="H26" s="44"/>
      <c r="I26" s="44"/>
      <c r="J26" s="44"/>
      <c r="K26" s="44"/>
      <c r="L26" s="44"/>
      <c r="M26" s="44"/>
      <c r="N26" s="44"/>
      <c r="O26" s="44"/>
      <c r="P26" s="44"/>
      <c r="Q26" s="44"/>
      <c r="R26" s="44"/>
      <c r="S26" s="44"/>
      <c r="T26" s="44"/>
      <c r="U26" s="44"/>
      <c r="V26" s="44"/>
      <c r="W26" s="44"/>
      <c r="X26" s="44"/>
      <c r="Y26" s="44"/>
      <c r="Z26" s="44"/>
      <c r="AA26" s="44"/>
      <c r="AB26" s="44"/>
      <c r="AC26" s="44"/>
      <c r="AD26" s="44"/>
      <c r="AE26" s="44"/>
      <c r="AF26" s="44"/>
      <c r="AG26" s="44"/>
      <c r="AH26" s="44"/>
      <c r="AI26" s="44"/>
      <c r="AJ26" s="44"/>
      <c r="AK26" s="45">
        <f>ROUND(AG54,2)</f>
        <v>0</v>
      </c>
      <c r="AL26" s="44"/>
      <c r="AM26" s="44"/>
      <c r="AN26" s="44"/>
      <c r="AO26" s="44"/>
      <c r="AP26" s="42"/>
      <c r="AQ26" s="42"/>
      <c r="AR26" s="46"/>
      <c r="BE26" s="33"/>
    </row>
    <row r="27" s="2" customFormat="1" ht="6.96" customHeight="1">
      <c r="A27" s="40"/>
      <c r="B27" s="41"/>
      <c r="C27" s="42"/>
      <c r="D27" s="42"/>
      <c r="E27" s="42"/>
      <c r="F27" s="42"/>
      <c r="G27" s="42"/>
      <c r="H27" s="42"/>
      <c r="I27" s="42"/>
      <c r="J27" s="42"/>
      <c r="K27" s="42"/>
      <c r="L27" s="42"/>
      <c r="M27" s="42"/>
      <c r="N27" s="42"/>
      <c r="O27" s="42"/>
      <c r="P27" s="42"/>
      <c r="Q27" s="42"/>
      <c r="R27" s="42"/>
      <c r="S27" s="42"/>
      <c r="T27" s="42"/>
      <c r="U27" s="42"/>
      <c r="V27" s="42"/>
      <c r="W27" s="42"/>
      <c r="X27" s="42"/>
      <c r="Y27" s="42"/>
      <c r="Z27" s="42"/>
      <c r="AA27" s="42"/>
      <c r="AB27" s="42"/>
      <c r="AC27" s="42"/>
      <c r="AD27" s="42"/>
      <c r="AE27" s="42"/>
      <c r="AF27" s="42"/>
      <c r="AG27" s="42"/>
      <c r="AH27" s="42"/>
      <c r="AI27" s="42"/>
      <c r="AJ27" s="42"/>
      <c r="AK27" s="42"/>
      <c r="AL27" s="42"/>
      <c r="AM27" s="42"/>
      <c r="AN27" s="42"/>
      <c r="AO27" s="42"/>
      <c r="AP27" s="42"/>
      <c r="AQ27" s="42"/>
      <c r="AR27" s="46"/>
      <c r="BE27" s="33"/>
    </row>
    <row r="28" s="2" customFormat="1">
      <c r="A28" s="40"/>
      <c r="B28" s="41"/>
      <c r="C28" s="42"/>
      <c r="D28" s="42"/>
      <c r="E28" s="42"/>
      <c r="F28" s="42"/>
      <c r="G28" s="42"/>
      <c r="H28" s="42"/>
      <c r="I28" s="42"/>
      <c r="J28" s="42"/>
      <c r="K28" s="42"/>
      <c r="L28" s="47" t="s">
        <v>42</v>
      </c>
      <c r="M28" s="47"/>
      <c r="N28" s="47"/>
      <c r="O28" s="47"/>
      <c r="P28" s="47"/>
      <c r="Q28" s="42"/>
      <c r="R28" s="42"/>
      <c r="S28" s="42"/>
      <c r="T28" s="42"/>
      <c r="U28" s="42"/>
      <c r="V28" s="42"/>
      <c r="W28" s="47" t="s">
        <v>43</v>
      </c>
      <c r="X28" s="47"/>
      <c r="Y28" s="47"/>
      <c r="Z28" s="47"/>
      <c r="AA28" s="47"/>
      <c r="AB28" s="47"/>
      <c r="AC28" s="47"/>
      <c r="AD28" s="47"/>
      <c r="AE28" s="47"/>
      <c r="AF28" s="42"/>
      <c r="AG28" s="42"/>
      <c r="AH28" s="42"/>
      <c r="AI28" s="42"/>
      <c r="AJ28" s="42"/>
      <c r="AK28" s="47" t="s">
        <v>44</v>
      </c>
      <c r="AL28" s="47"/>
      <c r="AM28" s="47"/>
      <c r="AN28" s="47"/>
      <c r="AO28" s="47"/>
      <c r="AP28" s="42"/>
      <c r="AQ28" s="42"/>
      <c r="AR28" s="46"/>
      <c r="BE28" s="33"/>
    </row>
    <row r="29" s="3" customFormat="1" ht="14.4" customHeight="1">
      <c r="A29" s="3"/>
      <c r="B29" s="48"/>
      <c r="C29" s="49"/>
      <c r="D29" s="34" t="s">
        <v>45</v>
      </c>
      <c r="E29" s="49"/>
      <c r="F29" s="34" t="s">
        <v>46</v>
      </c>
      <c r="G29" s="49"/>
      <c r="H29" s="49"/>
      <c r="I29" s="49"/>
      <c r="J29" s="49"/>
      <c r="K29" s="49"/>
      <c r="L29" s="50">
        <v>0.20999999999999999</v>
      </c>
      <c r="M29" s="49"/>
      <c r="N29" s="49"/>
      <c r="O29" s="49"/>
      <c r="P29" s="49"/>
      <c r="Q29" s="49"/>
      <c r="R29" s="49"/>
      <c r="S29" s="49"/>
      <c r="T29" s="49"/>
      <c r="U29" s="49"/>
      <c r="V29" s="49"/>
      <c r="W29" s="51">
        <f>ROUND(AZ54, 2)</f>
        <v>0</v>
      </c>
      <c r="X29" s="49"/>
      <c r="Y29" s="49"/>
      <c r="Z29" s="49"/>
      <c r="AA29" s="49"/>
      <c r="AB29" s="49"/>
      <c r="AC29" s="49"/>
      <c r="AD29" s="49"/>
      <c r="AE29" s="49"/>
      <c r="AF29" s="49"/>
      <c r="AG29" s="49"/>
      <c r="AH29" s="49"/>
      <c r="AI29" s="49"/>
      <c r="AJ29" s="49"/>
      <c r="AK29" s="51">
        <f>ROUND(AV54, 2)</f>
        <v>0</v>
      </c>
      <c r="AL29" s="49"/>
      <c r="AM29" s="49"/>
      <c r="AN29" s="49"/>
      <c r="AO29" s="49"/>
      <c r="AP29" s="49"/>
      <c r="AQ29" s="49"/>
      <c r="AR29" s="52"/>
      <c r="BE29" s="53"/>
    </row>
    <row r="30" s="3" customFormat="1" ht="14.4" customHeight="1">
      <c r="A30" s="3"/>
      <c r="B30" s="48"/>
      <c r="C30" s="49"/>
      <c r="D30" s="49"/>
      <c r="E30" s="49"/>
      <c r="F30" s="34" t="s">
        <v>47</v>
      </c>
      <c r="G30" s="49"/>
      <c r="H30" s="49"/>
      <c r="I30" s="49"/>
      <c r="J30" s="49"/>
      <c r="K30" s="49"/>
      <c r="L30" s="50">
        <v>0.12</v>
      </c>
      <c r="M30" s="49"/>
      <c r="N30" s="49"/>
      <c r="O30" s="49"/>
      <c r="P30" s="49"/>
      <c r="Q30" s="49"/>
      <c r="R30" s="49"/>
      <c r="S30" s="49"/>
      <c r="T30" s="49"/>
      <c r="U30" s="49"/>
      <c r="V30" s="49"/>
      <c r="W30" s="51">
        <f>ROUND(BA54, 2)</f>
        <v>0</v>
      </c>
      <c r="X30" s="49"/>
      <c r="Y30" s="49"/>
      <c r="Z30" s="49"/>
      <c r="AA30" s="49"/>
      <c r="AB30" s="49"/>
      <c r="AC30" s="49"/>
      <c r="AD30" s="49"/>
      <c r="AE30" s="49"/>
      <c r="AF30" s="49"/>
      <c r="AG30" s="49"/>
      <c r="AH30" s="49"/>
      <c r="AI30" s="49"/>
      <c r="AJ30" s="49"/>
      <c r="AK30" s="51">
        <f>ROUND(AW54, 2)</f>
        <v>0</v>
      </c>
      <c r="AL30" s="49"/>
      <c r="AM30" s="49"/>
      <c r="AN30" s="49"/>
      <c r="AO30" s="49"/>
      <c r="AP30" s="49"/>
      <c r="AQ30" s="49"/>
      <c r="AR30" s="52"/>
      <c r="BE30" s="53"/>
    </row>
    <row r="31" hidden="1" s="3" customFormat="1" ht="14.4" customHeight="1">
      <c r="A31" s="3"/>
      <c r="B31" s="48"/>
      <c r="C31" s="49"/>
      <c r="D31" s="49"/>
      <c r="E31" s="49"/>
      <c r="F31" s="34" t="s">
        <v>48</v>
      </c>
      <c r="G31" s="49"/>
      <c r="H31" s="49"/>
      <c r="I31" s="49"/>
      <c r="J31" s="49"/>
      <c r="K31" s="49"/>
      <c r="L31" s="50">
        <v>0.20999999999999999</v>
      </c>
      <c r="M31" s="49"/>
      <c r="N31" s="49"/>
      <c r="O31" s="49"/>
      <c r="P31" s="49"/>
      <c r="Q31" s="49"/>
      <c r="R31" s="49"/>
      <c r="S31" s="49"/>
      <c r="T31" s="49"/>
      <c r="U31" s="49"/>
      <c r="V31" s="49"/>
      <c r="W31" s="51">
        <f>ROUND(BB54, 2)</f>
        <v>0</v>
      </c>
      <c r="X31" s="49"/>
      <c r="Y31" s="49"/>
      <c r="Z31" s="49"/>
      <c r="AA31" s="49"/>
      <c r="AB31" s="49"/>
      <c r="AC31" s="49"/>
      <c r="AD31" s="49"/>
      <c r="AE31" s="49"/>
      <c r="AF31" s="49"/>
      <c r="AG31" s="49"/>
      <c r="AH31" s="49"/>
      <c r="AI31" s="49"/>
      <c r="AJ31" s="49"/>
      <c r="AK31" s="51">
        <v>0</v>
      </c>
      <c r="AL31" s="49"/>
      <c r="AM31" s="49"/>
      <c r="AN31" s="49"/>
      <c r="AO31" s="49"/>
      <c r="AP31" s="49"/>
      <c r="AQ31" s="49"/>
      <c r="AR31" s="52"/>
      <c r="BE31" s="53"/>
    </row>
    <row r="32" hidden="1" s="3" customFormat="1" ht="14.4" customHeight="1">
      <c r="A32" s="3"/>
      <c r="B32" s="48"/>
      <c r="C32" s="49"/>
      <c r="D32" s="49"/>
      <c r="E32" s="49"/>
      <c r="F32" s="34" t="s">
        <v>49</v>
      </c>
      <c r="G32" s="49"/>
      <c r="H32" s="49"/>
      <c r="I32" s="49"/>
      <c r="J32" s="49"/>
      <c r="K32" s="49"/>
      <c r="L32" s="50">
        <v>0.12</v>
      </c>
      <c r="M32" s="49"/>
      <c r="N32" s="49"/>
      <c r="O32" s="49"/>
      <c r="P32" s="49"/>
      <c r="Q32" s="49"/>
      <c r="R32" s="49"/>
      <c r="S32" s="49"/>
      <c r="T32" s="49"/>
      <c r="U32" s="49"/>
      <c r="V32" s="49"/>
      <c r="W32" s="51">
        <f>ROUND(BC54, 2)</f>
        <v>0</v>
      </c>
      <c r="X32" s="49"/>
      <c r="Y32" s="49"/>
      <c r="Z32" s="49"/>
      <c r="AA32" s="49"/>
      <c r="AB32" s="49"/>
      <c r="AC32" s="49"/>
      <c r="AD32" s="49"/>
      <c r="AE32" s="49"/>
      <c r="AF32" s="49"/>
      <c r="AG32" s="49"/>
      <c r="AH32" s="49"/>
      <c r="AI32" s="49"/>
      <c r="AJ32" s="49"/>
      <c r="AK32" s="51">
        <v>0</v>
      </c>
      <c r="AL32" s="49"/>
      <c r="AM32" s="49"/>
      <c r="AN32" s="49"/>
      <c r="AO32" s="49"/>
      <c r="AP32" s="49"/>
      <c r="AQ32" s="49"/>
      <c r="AR32" s="52"/>
      <c r="BE32" s="53"/>
    </row>
    <row r="33" hidden="1" s="3" customFormat="1" ht="14.4" customHeight="1">
      <c r="A33" s="3"/>
      <c r="B33" s="48"/>
      <c r="C33" s="49"/>
      <c r="D33" s="49"/>
      <c r="E33" s="49"/>
      <c r="F33" s="34" t="s">
        <v>50</v>
      </c>
      <c r="G33" s="49"/>
      <c r="H33" s="49"/>
      <c r="I33" s="49"/>
      <c r="J33" s="49"/>
      <c r="K33" s="49"/>
      <c r="L33" s="50">
        <v>0</v>
      </c>
      <c r="M33" s="49"/>
      <c r="N33" s="49"/>
      <c r="O33" s="49"/>
      <c r="P33" s="49"/>
      <c r="Q33" s="49"/>
      <c r="R33" s="49"/>
      <c r="S33" s="49"/>
      <c r="T33" s="49"/>
      <c r="U33" s="49"/>
      <c r="V33" s="49"/>
      <c r="W33" s="51">
        <f>ROUND(BD54, 2)</f>
        <v>0</v>
      </c>
      <c r="X33" s="49"/>
      <c r="Y33" s="49"/>
      <c r="Z33" s="49"/>
      <c r="AA33" s="49"/>
      <c r="AB33" s="49"/>
      <c r="AC33" s="49"/>
      <c r="AD33" s="49"/>
      <c r="AE33" s="49"/>
      <c r="AF33" s="49"/>
      <c r="AG33" s="49"/>
      <c r="AH33" s="49"/>
      <c r="AI33" s="49"/>
      <c r="AJ33" s="49"/>
      <c r="AK33" s="51">
        <v>0</v>
      </c>
      <c r="AL33" s="49"/>
      <c r="AM33" s="49"/>
      <c r="AN33" s="49"/>
      <c r="AO33" s="49"/>
      <c r="AP33" s="49"/>
      <c r="AQ33" s="49"/>
      <c r="AR33" s="52"/>
      <c r="BE33" s="3"/>
    </row>
    <row r="34" s="2" customFormat="1" ht="6.96" customHeight="1">
      <c r="A34" s="40"/>
      <c r="B34" s="41"/>
      <c r="C34" s="42"/>
      <c r="D34" s="42"/>
      <c r="E34" s="42"/>
      <c r="F34" s="42"/>
      <c r="G34" s="42"/>
      <c r="H34" s="42"/>
      <c r="I34" s="42"/>
      <c r="J34" s="42"/>
      <c r="K34" s="42"/>
      <c r="L34" s="42"/>
      <c r="M34" s="42"/>
      <c r="N34" s="42"/>
      <c r="O34" s="42"/>
      <c r="P34" s="42"/>
      <c r="Q34" s="42"/>
      <c r="R34" s="42"/>
      <c r="S34" s="42"/>
      <c r="T34" s="42"/>
      <c r="U34" s="42"/>
      <c r="V34" s="42"/>
      <c r="W34" s="42"/>
      <c r="X34" s="42"/>
      <c r="Y34" s="42"/>
      <c r="Z34" s="42"/>
      <c r="AA34" s="42"/>
      <c r="AB34" s="42"/>
      <c r="AC34" s="42"/>
      <c r="AD34" s="42"/>
      <c r="AE34" s="42"/>
      <c r="AF34" s="42"/>
      <c r="AG34" s="42"/>
      <c r="AH34" s="42"/>
      <c r="AI34" s="42"/>
      <c r="AJ34" s="42"/>
      <c r="AK34" s="42"/>
      <c r="AL34" s="42"/>
      <c r="AM34" s="42"/>
      <c r="AN34" s="42"/>
      <c r="AO34" s="42"/>
      <c r="AP34" s="42"/>
      <c r="AQ34" s="42"/>
      <c r="AR34" s="46"/>
      <c r="BE34" s="40"/>
    </row>
    <row r="35" s="2" customFormat="1" ht="25.92" customHeight="1">
      <c r="A35" s="40"/>
      <c r="B35" s="41"/>
      <c r="C35" s="54"/>
      <c r="D35" s="55" t="s">
        <v>51</v>
      </c>
      <c r="E35" s="56"/>
      <c r="F35" s="56"/>
      <c r="G35" s="56"/>
      <c r="H35" s="56"/>
      <c r="I35" s="56"/>
      <c r="J35" s="56"/>
      <c r="K35" s="56"/>
      <c r="L35" s="56"/>
      <c r="M35" s="56"/>
      <c r="N35" s="56"/>
      <c r="O35" s="56"/>
      <c r="P35" s="56"/>
      <c r="Q35" s="56"/>
      <c r="R35" s="56"/>
      <c r="S35" s="56"/>
      <c r="T35" s="57" t="s">
        <v>52</v>
      </c>
      <c r="U35" s="56"/>
      <c r="V35" s="56"/>
      <c r="W35" s="56"/>
      <c r="X35" s="58" t="s">
        <v>53</v>
      </c>
      <c r="Y35" s="56"/>
      <c r="Z35" s="56"/>
      <c r="AA35" s="56"/>
      <c r="AB35" s="56"/>
      <c r="AC35" s="56"/>
      <c r="AD35" s="56"/>
      <c r="AE35" s="56"/>
      <c r="AF35" s="56"/>
      <c r="AG35" s="56"/>
      <c r="AH35" s="56"/>
      <c r="AI35" s="56"/>
      <c r="AJ35" s="56"/>
      <c r="AK35" s="59">
        <f>SUM(AK26:AK33)</f>
        <v>0</v>
      </c>
      <c r="AL35" s="56"/>
      <c r="AM35" s="56"/>
      <c r="AN35" s="56"/>
      <c r="AO35" s="60"/>
      <c r="AP35" s="54"/>
      <c r="AQ35" s="54"/>
      <c r="AR35" s="46"/>
      <c r="BE35" s="40"/>
    </row>
    <row r="36" s="2" customFormat="1" ht="6.96" customHeight="1">
      <c r="A36" s="40"/>
      <c r="B36" s="41"/>
      <c r="C36" s="42"/>
      <c r="D36" s="42"/>
      <c r="E36" s="42"/>
      <c r="F36" s="42"/>
      <c r="G36" s="42"/>
      <c r="H36" s="42"/>
      <c r="I36" s="42"/>
      <c r="J36" s="42"/>
      <c r="K36" s="42"/>
      <c r="L36" s="42"/>
      <c r="M36" s="42"/>
      <c r="N36" s="42"/>
      <c r="O36" s="42"/>
      <c r="P36" s="42"/>
      <c r="Q36" s="42"/>
      <c r="R36" s="42"/>
      <c r="S36" s="42"/>
      <c r="T36" s="42"/>
      <c r="U36" s="42"/>
      <c r="V36" s="42"/>
      <c r="W36" s="42"/>
      <c r="X36" s="42"/>
      <c r="Y36" s="42"/>
      <c r="Z36" s="42"/>
      <c r="AA36" s="42"/>
      <c r="AB36" s="42"/>
      <c r="AC36" s="42"/>
      <c r="AD36" s="42"/>
      <c r="AE36" s="42"/>
      <c r="AF36" s="42"/>
      <c r="AG36" s="42"/>
      <c r="AH36" s="42"/>
      <c r="AI36" s="42"/>
      <c r="AJ36" s="42"/>
      <c r="AK36" s="42"/>
      <c r="AL36" s="42"/>
      <c r="AM36" s="42"/>
      <c r="AN36" s="42"/>
      <c r="AO36" s="42"/>
      <c r="AP36" s="42"/>
      <c r="AQ36" s="42"/>
      <c r="AR36" s="46"/>
      <c r="BE36" s="40"/>
    </row>
    <row r="37" s="2" customFormat="1" ht="6.96" customHeight="1">
      <c r="A37" s="40"/>
      <c r="B37" s="61"/>
      <c r="C37" s="62"/>
      <c r="D37" s="62"/>
      <c r="E37" s="62"/>
      <c r="F37" s="62"/>
      <c r="G37" s="62"/>
      <c r="H37" s="62"/>
      <c r="I37" s="62"/>
      <c r="J37" s="62"/>
      <c r="K37" s="62"/>
      <c r="L37" s="62"/>
      <c r="M37" s="62"/>
      <c r="N37" s="62"/>
      <c r="O37" s="62"/>
      <c r="P37" s="62"/>
      <c r="Q37" s="62"/>
      <c r="R37" s="62"/>
      <c r="S37" s="62"/>
      <c r="T37" s="62"/>
      <c r="U37" s="62"/>
      <c r="V37" s="62"/>
      <c r="W37" s="62"/>
      <c r="X37" s="62"/>
      <c r="Y37" s="62"/>
      <c r="Z37" s="62"/>
      <c r="AA37" s="62"/>
      <c r="AB37" s="62"/>
      <c r="AC37" s="62"/>
      <c r="AD37" s="62"/>
      <c r="AE37" s="62"/>
      <c r="AF37" s="62"/>
      <c r="AG37" s="62"/>
      <c r="AH37" s="62"/>
      <c r="AI37" s="62"/>
      <c r="AJ37" s="62"/>
      <c r="AK37" s="62"/>
      <c r="AL37" s="62"/>
      <c r="AM37" s="62"/>
      <c r="AN37" s="62"/>
      <c r="AO37" s="62"/>
      <c r="AP37" s="62"/>
      <c r="AQ37" s="62"/>
      <c r="AR37" s="46"/>
      <c r="BE37" s="40"/>
    </row>
    <row r="41" s="2" customFormat="1" ht="6.96" customHeight="1">
      <c r="A41" s="40"/>
      <c r="B41" s="63"/>
      <c r="C41" s="64"/>
      <c r="D41" s="64"/>
      <c r="E41" s="64"/>
      <c r="F41" s="64"/>
      <c r="G41" s="64"/>
      <c r="H41" s="64"/>
      <c r="I41" s="64"/>
      <c r="J41" s="64"/>
      <c r="K41" s="64"/>
      <c r="L41" s="64"/>
      <c r="M41" s="64"/>
      <c r="N41" s="64"/>
      <c r="O41" s="64"/>
      <c r="P41" s="64"/>
      <c r="Q41" s="64"/>
      <c r="R41" s="64"/>
      <c r="S41" s="64"/>
      <c r="T41" s="64"/>
      <c r="U41" s="64"/>
      <c r="V41" s="64"/>
      <c r="W41" s="64"/>
      <c r="X41" s="64"/>
      <c r="Y41" s="64"/>
      <c r="Z41" s="64"/>
      <c r="AA41" s="64"/>
      <c r="AB41" s="64"/>
      <c r="AC41" s="64"/>
      <c r="AD41" s="64"/>
      <c r="AE41" s="64"/>
      <c r="AF41" s="64"/>
      <c r="AG41" s="64"/>
      <c r="AH41" s="64"/>
      <c r="AI41" s="64"/>
      <c r="AJ41" s="64"/>
      <c r="AK41" s="64"/>
      <c r="AL41" s="64"/>
      <c r="AM41" s="64"/>
      <c r="AN41" s="64"/>
      <c r="AO41" s="64"/>
      <c r="AP41" s="64"/>
      <c r="AQ41" s="64"/>
      <c r="AR41" s="46"/>
      <c r="BE41" s="40"/>
    </row>
    <row r="42" s="2" customFormat="1" ht="24.96" customHeight="1">
      <c r="A42" s="40"/>
      <c r="B42" s="41"/>
      <c r="C42" s="25" t="s">
        <v>54</v>
      </c>
      <c r="D42" s="42"/>
      <c r="E42" s="42"/>
      <c r="F42" s="42"/>
      <c r="G42" s="42"/>
      <c r="H42" s="42"/>
      <c r="I42" s="42"/>
      <c r="J42" s="42"/>
      <c r="K42" s="42"/>
      <c r="L42" s="42"/>
      <c r="M42" s="42"/>
      <c r="N42" s="42"/>
      <c r="O42" s="42"/>
      <c r="P42" s="42"/>
      <c r="Q42" s="42"/>
      <c r="R42" s="42"/>
      <c r="S42" s="42"/>
      <c r="T42" s="42"/>
      <c r="U42" s="42"/>
      <c r="V42" s="42"/>
      <c r="W42" s="42"/>
      <c r="X42" s="42"/>
      <c r="Y42" s="42"/>
      <c r="Z42" s="42"/>
      <c r="AA42" s="42"/>
      <c r="AB42" s="42"/>
      <c r="AC42" s="42"/>
      <c r="AD42" s="42"/>
      <c r="AE42" s="42"/>
      <c r="AF42" s="42"/>
      <c r="AG42" s="42"/>
      <c r="AH42" s="42"/>
      <c r="AI42" s="42"/>
      <c r="AJ42" s="42"/>
      <c r="AK42" s="42"/>
      <c r="AL42" s="42"/>
      <c r="AM42" s="42"/>
      <c r="AN42" s="42"/>
      <c r="AO42" s="42"/>
      <c r="AP42" s="42"/>
      <c r="AQ42" s="42"/>
      <c r="AR42" s="46"/>
      <c r="BE42" s="40"/>
    </row>
    <row r="43" s="2" customFormat="1" ht="6.96" customHeight="1">
      <c r="A43" s="40"/>
      <c r="B43" s="41"/>
      <c r="C43" s="42"/>
      <c r="D43" s="42"/>
      <c r="E43" s="42"/>
      <c r="F43" s="42"/>
      <c r="G43" s="42"/>
      <c r="H43" s="42"/>
      <c r="I43" s="42"/>
      <c r="J43" s="42"/>
      <c r="K43" s="42"/>
      <c r="L43" s="42"/>
      <c r="M43" s="42"/>
      <c r="N43" s="42"/>
      <c r="O43" s="42"/>
      <c r="P43" s="42"/>
      <c r="Q43" s="42"/>
      <c r="R43" s="42"/>
      <c r="S43" s="42"/>
      <c r="T43" s="42"/>
      <c r="U43" s="42"/>
      <c r="V43" s="42"/>
      <c r="W43" s="42"/>
      <c r="X43" s="42"/>
      <c r="Y43" s="42"/>
      <c r="Z43" s="42"/>
      <c r="AA43" s="42"/>
      <c r="AB43" s="42"/>
      <c r="AC43" s="42"/>
      <c r="AD43" s="42"/>
      <c r="AE43" s="42"/>
      <c r="AF43" s="42"/>
      <c r="AG43" s="42"/>
      <c r="AH43" s="42"/>
      <c r="AI43" s="42"/>
      <c r="AJ43" s="42"/>
      <c r="AK43" s="42"/>
      <c r="AL43" s="42"/>
      <c r="AM43" s="42"/>
      <c r="AN43" s="42"/>
      <c r="AO43" s="42"/>
      <c r="AP43" s="42"/>
      <c r="AQ43" s="42"/>
      <c r="AR43" s="46"/>
      <c r="BE43" s="40"/>
    </row>
    <row r="44" s="4" customFormat="1" ht="12" customHeight="1">
      <c r="A44" s="4"/>
      <c r="B44" s="65"/>
      <c r="C44" s="34" t="s">
        <v>13</v>
      </c>
      <c r="D44" s="66"/>
      <c r="E44" s="66"/>
      <c r="F44" s="66"/>
      <c r="G44" s="66"/>
      <c r="H44" s="66"/>
      <c r="I44" s="66"/>
      <c r="J44" s="66"/>
      <c r="K44" s="66"/>
      <c r="L44" s="66" t="str">
        <f>K5</f>
        <v>25061</v>
      </c>
      <c r="M44" s="66"/>
      <c r="N44" s="66"/>
      <c r="O44" s="66"/>
      <c r="P44" s="66"/>
      <c r="Q44" s="66"/>
      <c r="R44" s="66"/>
      <c r="S44" s="66"/>
      <c r="T44" s="66"/>
      <c r="U44" s="66"/>
      <c r="V44" s="66"/>
      <c r="W44" s="66"/>
      <c r="X44" s="66"/>
      <c r="Y44" s="66"/>
      <c r="Z44" s="66"/>
      <c r="AA44" s="66"/>
      <c r="AB44" s="66"/>
      <c r="AC44" s="66"/>
      <c r="AD44" s="66"/>
      <c r="AE44" s="66"/>
      <c r="AF44" s="66"/>
      <c r="AG44" s="66"/>
      <c r="AH44" s="66"/>
      <c r="AI44" s="66"/>
      <c r="AJ44" s="66"/>
      <c r="AK44" s="66"/>
      <c r="AL44" s="66"/>
      <c r="AM44" s="66"/>
      <c r="AN44" s="66"/>
      <c r="AO44" s="66"/>
      <c r="AP44" s="66"/>
      <c r="AQ44" s="66"/>
      <c r="AR44" s="67"/>
      <c r="BE44" s="4"/>
    </row>
    <row r="45" s="5" customFormat="1" ht="36.96" customHeight="1">
      <c r="A45" s="5"/>
      <c r="B45" s="68"/>
      <c r="C45" s="69" t="s">
        <v>16</v>
      </c>
      <c r="D45" s="70"/>
      <c r="E45" s="70"/>
      <c r="F45" s="70"/>
      <c r="G45" s="70"/>
      <c r="H45" s="70"/>
      <c r="I45" s="70"/>
      <c r="J45" s="70"/>
      <c r="K45" s="70"/>
      <c r="L45" s="71" t="str">
        <f>K6</f>
        <v>Sokolovna Turnov - Rekonstrukce kotelny</v>
      </c>
      <c r="M45" s="70"/>
      <c r="N45" s="70"/>
      <c r="O45" s="70"/>
      <c r="P45" s="70"/>
      <c r="Q45" s="70"/>
      <c r="R45" s="70"/>
      <c r="S45" s="70"/>
      <c r="T45" s="70"/>
      <c r="U45" s="70"/>
      <c r="V45" s="70"/>
      <c r="W45" s="70"/>
      <c r="X45" s="70"/>
      <c r="Y45" s="70"/>
      <c r="Z45" s="70"/>
      <c r="AA45" s="70"/>
      <c r="AB45" s="70"/>
      <c r="AC45" s="70"/>
      <c r="AD45" s="70"/>
      <c r="AE45" s="70"/>
      <c r="AF45" s="70"/>
      <c r="AG45" s="70"/>
      <c r="AH45" s="70"/>
      <c r="AI45" s="70"/>
      <c r="AJ45" s="70"/>
      <c r="AK45" s="70"/>
      <c r="AL45" s="70"/>
      <c r="AM45" s="70"/>
      <c r="AN45" s="70"/>
      <c r="AO45" s="70"/>
      <c r="AP45" s="70"/>
      <c r="AQ45" s="70"/>
      <c r="AR45" s="72"/>
      <c r="BE45" s="5"/>
    </row>
    <row r="46" s="2" customFormat="1" ht="6.96" customHeight="1">
      <c r="A46" s="40"/>
      <c r="B46" s="41"/>
      <c r="C46" s="42"/>
      <c r="D46" s="42"/>
      <c r="E46" s="42"/>
      <c r="F46" s="42"/>
      <c r="G46" s="42"/>
      <c r="H46" s="42"/>
      <c r="I46" s="42"/>
      <c r="J46" s="42"/>
      <c r="K46" s="42"/>
      <c r="L46" s="42"/>
      <c r="M46" s="42"/>
      <c r="N46" s="42"/>
      <c r="O46" s="42"/>
      <c r="P46" s="42"/>
      <c r="Q46" s="42"/>
      <c r="R46" s="42"/>
      <c r="S46" s="42"/>
      <c r="T46" s="42"/>
      <c r="U46" s="42"/>
      <c r="V46" s="42"/>
      <c r="W46" s="42"/>
      <c r="X46" s="42"/>
      <c r="Y46" s="42"/>
      <c r="Z46" s="42"/>
      <c r="AA46" s="42"/>
      <c r="AB46" s="42"/>
      <c r="AC46" s="42"/>
      <c r="AD46" s="42"/>
      <c r="AE46" s="42"/>
      <c r="AF46" s="42"/>
      <c r="AG46" s="42"/>
      <c r="AH46" s="42"/>
      <c r="AI46" s="42"/>
      <c r="AJ46" s="42"/>
      <c r="AK46" s="42"/>
      <c r="AL46" s="42"/>
      <c r="AM46" s="42"/>
      <c r="AN46" s="42"/>
      <c r="AO46" s="42"/>
      <c r="AP46" s="42"/>
      <c r="AQ46" s="42"/>
      <c r="AR46" s="46"/>
      <c r="BE46" s="40"/>
    </row>
    <row r="47" s="2" customFormat="1" ht="12" customHeight="1">
      <c r="A47" s="40"/>
      <c r="B47" s="41"/>
      <c r="C47" s="34" t="s">
        <v>21</v>
      </c>
      <c r="D47" s="42"/>
      <c r="E47" s="42"/>
      <c r="F47" s="42"/>
      <c r="G47" s="42"/>
      <c r="H47" s="42"/>
      <c r="I47" s="42"/>
      <c r="J47" s="42"/>
      <c r="K47" s="42"/>
      <c r="L47" s="73" t="str">
        <f>IF(K8="","",K8)</f>
        <v>Skálova 540, Turnov</v>
      </c>
      <c r="M47" s="42"/>
      <c r="N47" s="42"/>
      <c r="O47" s="42"/>
      <c r="P47" s="42"/>
      <c r="Q47" s="42"/>
      <c r="R47" s="42"/>
      <c r="S47" s="42"/>
      <c r="T47" s="42"/>
      <c r="U47" s="42"/>
      <c r="V47" s="42"/>
      <c r="W47" s="42"/>
      <c r="X47" s="42"/>
      <c r="Y47" s="42"/>
      <c r="Z47" s="42"/>
      <c r="AA47" s="42"/>
      <c r="AB47" s="42"/>
      <c r="AC47" s="42"/>
      <c r="AD47" s="42"/>
      <c r="AE47" s="42"/>
      <c r="AF47" s="42"/>
      <c r="AG47" s="42"/>
      <c r="AH47" s="42"/>
      <c r="AI47" s="34" t="s">
        <v>23</v>
      </c>
      <c r="AJ47" s="42"/>
      <c r="AK47" s="42"/>
      <c r="AL47" s="42"/>
      <c r="AM47" s="74" t="str">
        <f>IF(AN8= "","",AN8)</f>
        <v>17. 2. 2026</v>
      </c>
      <c r="AN47" s="74"/>
      <c r="AO47" s="42"/>
      <c r="AP47" s="42"/>
      <c r="AQ47" s="42"/>
      <c r="AR47" s="46"/>
      <c r="BE47" s="40"/>
    </row>
    <row r="48" s="2" customFormat="1" ht="6.96" customHeight="1">
      <c r="A48" s="40"/>
      <c r="B48" s="41"/>
      <c r="C48" s="42"/>
      <c r="D48" s="42"/>
      <c r="E48" s="42"/>
      <c r="F48" s="42"/>
      <c r="G48" s="42"/>
      <c r="H48" s="42"/>
      <c r="I48" s="42"/>
      <c r="J48" s="42"/>
      <c r="K48" s="42"/>
      <c r="L48" s="42"/>
      <c r="M48" s="42"/>
      <c r="N48" s="42"/>
      <c r="O48" s="42"/>
      <c r="P48" s="42"/>
      <c r="Q48" s="42"/>
      <c r="R48" s="42"/>
      <c r="S48" s="42"/>
      <c r="T48" s="42"/>
      <c r="U48" s="42"/>
      <c r="V48" s="42"/>
      <c r="W48" s="42"/>
      <c r="X48" s="42"/>
      <c r="Y48" s="42"/>
      <c r="Z48" s="42"/>
      <c r="AA48" s="42"/>
      <c r="AB48" s="42"/>
      <c r="AC48" s="42"/>
      <c r="AD48" s="42"/>
      <c r="AE48" s="42"/>
      <c r="AF48" s="42"/>
      <c r="AG48" s="42"/>
      <c r="AH48" s="42"/>
      <c r="AI48" s="42"/>
      <c r="AJ48" s="42"/>
      <c r="AK48" s="42"/>
      <c r="AL48" s="42"/>
      <c r="AM48" s="42"/>
      <c r="AN48" s="42"/>
      <c r="AO48" s="42"/>
      <c r="AP48" s="42"/>
      <c r="AQ48" s="42"/>
      <c r="AR48" s="46"/>
      <c r="BE48" s="40"/>
    </row>
    <row r="49" s="2" customFormat="1" ht="25.65" customHeight="1">
      <c r="A49" s="40"/>
      <c r="B49" s="41"/>
      <c r="C49" s="34" t="s">
        <v>25</v>
      </c>
      <c r="D49" s="42"/>
      <c r="E49" s="42"/>
      <c r="F49" s="42"/>
      <c r="G49" s="42"/>
      <c r="H49" s="42"/>
      <c r="I49" s="42"/>
      <c r="J49" s="42"/>
      <c r="K49" s="42"/>
      <c r="L49" s="66" t="str">
        <f>IF(E11= "","",E11)</f>
        <v>TJ Sokol Turnov, Skálova 540,Turnov</v>
      </c>
      <c r="M49" s="42"/>
      <c r="N49" s="42"/>
      <c r="O49" s="42"/>
      <c r="P49" s="42"/>
      <c r="Q49" s="42"/>
      <c r="R49" s="42"/>
      <c r="S49" s="42"/>
      <c r="T49" s="42"/>
      <c r="U49" s="42"/>
      <c r="V49" s="42"/>
      <c r="W49" s="42"/>
      <c r="X49" s="42"/>
      <c r="Y49" s="42"/>
      <c r="Z49" s="42"/>
      <c r="AA49" s="42"/>
      <c r="AB49" s="42"/>
      <c r="AC49" s="42"/>
      <c r="AD49" s="42"/>
      <c r="AE49" s="42"/>
      <c r="AF49" s="42"/>
      <c r="AG49" s="42"/>
      <c r="AH49" s="42"/>
      <c r="AI49" s="34" t="s">
        <v>32</v>
      </c>
      <c r="AJ49" s="42"/>
      <c r="AK49" s="42"/>
      <c r="AL49" s="42"/>
      <c r="AM49" s="75" t="str">
        <f>IF(E17="","",E17)</f>
        <v>PROFES PROJEKT spol. s r.o.</v>
      </c>
      <c r="AN49" s="66"/>
      <c r="AO49" s="66"/>
      <c r="AP49" s="66"/>
      <c r="AQ49" s="42"/>
      <c r="AR49" s="46"/>
      <c r="AS49" s="76" t="s">
        <v>55</v>
      </c>
      <c r="AT49" s="77"/>
      <c r="AU49" s="78"/>
      <c r="AV49" s="78"/>
      <c r="AW49" s="78"/>
      <c r="AX49" s="78"/>
      <c r="AY49" s="78"/>
      <c r="AZ49" s="78"/>
      <c r="BA49" s="78"/>
      <c r="BB49" s="78"/>
      <c r="BC49" s="78"/>
      <c r="BD49" s="79"/>
      <c r="BE49" s="40"/>
    </row>
    <row r="50" s="2" customFormat="1" ht="15.15" customHeight="1">
      <c r="A50" s="40"/>
      <c r="B50" s="41"/>
      <c r="C50" s="34" t="s">
        <v>30</v>
      </c>
      <c r="D50" s="42"/>
      <c r="E50" s="42"/>
      <c r="F50" s="42"/>
      <c r="G50" s="42"/>
      <c r="H50" s="42"/>
      <c r="I50" s="42"/>
      <c r="J50" s="42"/>
      <c r="K50" s="42"/>
      <c r="L50" s="66" t="str">
        <f>IF(E14= "Vyplň údaj","",E14)</f>
        <v/>
      </c>
      <c r="M50" s="42"/>
      <c r="N50" s="42"/>
      <c r="O50" s="42"/>
      <c r="P50" s="42"/>
      <c r="Q50" s="42"/>
      <c r="R50" s="42"/>
      <c r="S50" s="42"/>
      <c r="T50" s="42"/>
      <c r="U50" s="42"/>
      <c r="V50" s="42"/>
      <c r="W50" s="42"/>
      <c r="X50" s="42"/>
      <c r="Y50" s="42"/>
      <c r="Z50" s="42"/>
      <c r="AA50" s="42"/>
      <c r="AB50" s="42"/>
      <c r="AC50" s="42"/>
      <c r="AD50" s="42"/>
      <c r="AE50" s="42"/>
      <c r="AF50" s="42"/>
      <c r="AG50" s="42"/>
      <c r="AH50" s="42"/>
      <c r="AI50" s="34" t="s">
        <v>37</v>
      </c>
      <c r="AJ50" s="42"/>
      <c r="AK50" s="42"/>
      <c r="AL50" s="42"/>
      <c r="AM50" s="75" t="str">
        <f>IF(E20="","",E20)</f>
        <v xml:space="preserve"> </v>
      </c>
      <c r="AN50" s="66"/>
      <c r="AO50" s="66"/>
      <c r="AP50" s="66"/>
      <c r="AQ50" s="42"/>
      <c r="AR50" s="46"/>
      <c r="AS50" s="80"/>
      <c r="AT50" s="81"/>
      <c r="AU50" s="82"/>
      <c r="AV50" s="82"/>
      <c r="AW50" s="82"/>
      <c r="AX50" s="82"/>
      <c r="AY50" s="82"/>
      <c r="AZ50" s="82"/>
      <c r="BA50" s="82"/>
      <c r="BB50" s="82"/>
      <c r="BC50" s="82"/>
      <c r="BD50" s="83"/>
      <c r="BE50" s="40"/>
    </row>
    <row r="51" s="2" customFormat="1" ht="10.8" customHeight="1">
      <c r="A51" s="40"/>
      <c r="B51" s="41"/>
      <c r="C51" s="42"/>
      <c r="D51" s="42"/>
      <c r="E51" s="42"/>
      <c r="F51" s="42"/>
      <c r="G51" s="42"/>
      <c r="H51" s="42"/>
      <c r="I51" s="42"/>
      <c r="J51" s="42"/>
      <c r="K51" s="42"/>
      <c r="L51" s="42"/>
      <c r="M51" s="42"/>
      <c r="N51" s="42"/>
      <c r="O51" s="42"/>
      <c r="P51" s="42"/>
      <c r="Q51" s="42"/>
      <c r="R51" s="42"/>
      <c r="S51" s="42"/>
      <c r="T51" s="42"/>
      <c r="U51" s="42"/>
      <c r="V51" s="42"/>
      <c r="W51" s="42"/>
      <c r="X51" s="42"/>
      <c r="Y51" s="42"/>
      <c r="Z51" s="42"/>
      <c r="AA51" s="42"/>
      <c r="AB51" s="42"/>
      <c r="AC51" s="42"/>
      <c r="AD51" s="42"/>
      <c r="AE51" s="42"/>
      <c r="AF51" s="42"/>
      <c r="AG51" s="42"/>
      <c r="AH51" s="42"/>
      <c r="AI51" s="42"/>
      <c r="AJ51" s="42"/>
      <c r="AK51" s="42"/>
      <c r="AL51" s="42"/>
      <c r="AM51" s="42"/>
      <c r="AN51" s="42"/>
      <c r="AO51" s="42"/>
      <c r="AP51" s="42"/>
      <c r="AQ51" s="42"/>
      <c r="AR51" s="46"/>
      <c r="AS51" s="84"/>
      <c r="AT51" s="85"/>
      <c r="AU51" s="86"/>
      <c r="AV51" s="86"/>
      <c r="AW51" s="86"/>
      <c r="AX51" s="86"/>
      <c r="AY51" s="86"/>
      <c r="AZ51" s="86"/>
      <c r="BA51" s="86"/>
      <c r="BB51" s="86"/>
      <c r="BC51" s="86"/>
      <c r="BD51" s="87"/>
      <c r="BE51" s="40"/>
    </row>
    <row r="52" s="2" customFormat="1" ht="29.28" customHeight="1">
      <c r="A52" s="40"/>
      <c r="B52" s="41"/>
      <c r="C52" s="88" t="s">
        <v>56</v>
      </c>
      <c r="D52" s="89"/>
      <c r="E52" s="89"/>
      <c r="F52" s="89"/>
      <c r="G52" s="89"/>
      <c r="H52" s="90"/>
      <c r="I52" s="91" t="s">
        <v>57</v>
      </c>
      <c r="J52" s="89"/>
      <c r="K52" s="89"/>
      <c r="L52" s="89"/>
      <c r="M52" s="89"/>
      <c r="N52" s="89"/>
      <c r="O52" s="89"/>
      <c r="P52" s="89"/>
      <c r="Q52" s="89"/>
      <c r="R52" s="89"/>
      <c r="S52" s="89"/>
      <c r="T52" s="89"/>
      <c r="U52" s="89"/>
      <c r="V52" s="89"/>
      <c r="W52" s="89"/>
      <c r="X52" s="89"/>
      <c r="Y52" s="89"/>
      <c r="Z52" s="89"/>
      <c r="AA52" s="89"/>
      <c r="AB52" s="89"/>
      <c r="AC52" s="89"/>
      <c r="AD52" s="89"/>
      <c r="AE52" s="89"/>
      <c r="AF52" s="89"/>
      <c r="AG52" s="92" t="s">
        <v>58</v>
      </c>
      <c r="AH52" s="89"/>
      <c r="AI52" s="89"/>
      <c r="AJ52" s="89"/>
      <c r="AK52" s="89"/>
      <c r="AL52" s="89"/>
      <c r="AM52" s="89"/>
      <c r="AN52" s="91" t="s">
        <v>59</v>
      </c>
      <c r="AO52" s="89"/>
      <c r="AP52" s="89"/>
      <c r="AQ52" s="93" t="s">
        <v>60</v>
      </c>
      <c r="AR52" s="46"/>
      <c r="AS52" s="94" t="s">
        <v>61</v>
      </c>
      <c r="AT52" s="95" t="s">
        <v>62</v>
      </c>
      <c r="AU52" s="95" t="s">
        <v>63</v>
      </c>
      <c r="AV52" s="95" t="s">
        <v>64</v>
      </c>
      <c r="AW52" s="95" t="s">
        <v>65</v>
      </c>
      <c r="AX52" s="95" t="s">
        <v>66</v>
      </c>
      <c r="AY52" s="95" t="s">
        <v>67</v>
      </c>
      <c r="AZ52" s="95" t="s">
        <v>68</v>
      </c>
      <c r="BA52" s="95" t="s">
        <v>69</v>
      </c>
      <c r="BB52" s="95" t="s">
        <v>70</v>
      </c>
      <c r="BC52" s="95" t="s">
        <v>71</v>
      </c>
      <c r="BD52" s="96" t="s">
        <v>72</v>
      </c>
      <c r="BE52" s="40"/>
    </row>
    <row r="53" s="2" customFormat="1" ht="10.8" customHeight="1">
      <c r="A53" s="40"/>
      <c r="B53" s="41"/>
      <c r="C53" s="42"/>
      <c r="D53" s="42"/>
      <c r="E53" s="42"/>
      <c r="F53" s="42"/>
      <c r="G53" s="42"/>
      <c r="H53" s="42"/>
      <c r="I53" s="42"/>
      <c r="J53" s="42"/>
      <c r="K53" s="42"/>
      <c r="L53" s="42"/>
      <c r="M53" s="42"/>
      <c r="N53" s="42"/>
      <c r="O53" s="42"/>
      <c r="P53" s="42"/>
      <c r="Q53" s="42"/>
      <c r="R53" s="42"/>
      <c r="S53" s="42"/>
      <c r="T53" s="42"/>
      <c r="U53" s="42"/>
      <c r="V53" s="42"/>
      <c r="W53" s="42"/>
      <c r="X53" s="42"/>
      <c r="Y53" s="42"/>
      <c r="Z53" s="42"/>
      <c r="AA53" s="42"/>
      <c r="AB53" s="42"/>
      <c r="AC53" s="42"/>
      <c r="AD53" s="42"/>
      <c r="AE53" s="42"/>
      <c r="AF53" s="42"/>
      <c r="AG53" s="42"/>
      <c r="AH53" s="42"/>
      <c r="AI53" s="42"/>
      <c r="AJ53" s="42"/>
      <c r="AK53" s="42"/>
      <c r="AL53" s="42"/>
      <c r="AM53" s="42"/>
      <c r="AN53" s="42"/>
      <c r="AO53" s="42"/>
      <c r="AP53" s="42"/>
      <c r="AQ53" s="42"/>
      <c r="AR53" s="46"/>
      <c r="AS53" s="97"/>
      <c r="AT53" s="98"/>
      <c r="AU53" s="98"/>
      <c r="AV53" s="98"/>
      <c r="AW53" s="98"/>
      <c r="AX53" s="98"/>
      <c r="AY53" s="98"/>
      <c r="AZ53" s="98"/>
      <c r="BA53" s="98"/>
      <c r="BB53" s="98"/>
      <c r="BC53" s="98"/>
      <c r="BD53" s="99"/>
      <c r="BE53" s="40"/>
    </row>
    <row r="54" s="6" customFormat="1" ht="32.4" customHeight="1">
      <c r="A54" s="6"/>
      <c r="B54" s="100"/>
      <c r="C54" s="101" t="s">
        <v>73</v>
      </c>
      <c r="D54" s="102"/>
      <c r="E54" s="102"/>
      <c r="F54" s="102"/>
      <c r="G54" s="102"/>
      <c r="H54" s="102"/>
      <c r="I54" s="102"/>
      <c r="J54" s="102"/>
      <c r="K54" s="102"/>
      <c r="L54" s="102"/>
      <c r="M54" s="102"/>
      <c r="N54" s="102"/>
      <c r="O54" s="102"/>
      <c r="P54" s="102"/>
      <c r="Q54" s="102"/>
      <c r="R54" s="102"/>
      <c r="S54" s="102"/>
      <c r="T54" s="102"/>
      <c r="U54" s="102"/>
      <c r="V54" s="102"/>
      <c r="W54" s="102"/>
      <c r="X54" s="102"/>
      <c r="Y54" s="102"/>
      <c r="Z54" s="102"/>
      <c r="AA54" s="102"/>
      <c r="AB54" s="102"/>
      <c r="AC54" s="102"/>
      <c r="AD54" s="102"/>
      <c r="AE54" s="102"/>
      <c r="AF54" s="102"/>
      <c r="AG54" s="103">
        <f>ROUND(SUM(AG55:AG59),2)</f>
        <v>0</v>
      </c>
      <c r="AH54" s="103"/>
      <c r="AI54" s="103"/>
      <c r="AJ54" s="103"/>
      <c r="AK54" s="103"/>
      <c r="AL54" s="103"/>
      <c r="AM54" s="103"/>
      <c r="AN54" s="104">
        <f>SUM(AG54,AT54)</f>
        <v>0</v>
      </c>
      <c r="AO54" s="104"/>
      <c r="AP54" s="104"/>
      <c r="AQ54" s="105" t="s">
        <v>19</v>
      </c>
      <c r="AR54" s="106"/>
      <c r="AS54" s="107">
        <f>ROUND(SUM(AS55:AS59),2)</f>
        <v>0</v>
      </c>
      <c r="AT54" s="108">
        <f>ROUND(SUM(AV54:AW54),2)</f>
        <v>0</v>
      </c>
      <c r="AU54" s="109">
        <f>ROUND(SUM(AU55:AU59),5)</f>
        <v>0</v>
      </c>
      <c r="AV54" s="108">
        <f>ROUND(AZ54*L29,2)</f>
        <v>0</v>
      </c>
      <c r="AW54" s="108">
        <f>ROUND(BA54*L30,2)</f>
        <v>0</v>
      </c>
      <c r="AX54" s="108">
        <f>ROUND(BB54*L29,2)</f>
        <v>0</v>
      </c>
      <c r="AY54" s="108">
        <f>ROUND(BC54*L30,2)</f>
        <v>0</v>
      </c>
      <c r="AZ54" s="108">
        <f>ROUND(SUM(AZ55:AZ59),2)</f>
        <v>0</v>
      </c>
      <c r="BA54" s="108">
        <f>ROUND(SUM(BA55:BA59),2)</f>
        <v>0</v>
      </c>
      <c r="BB54" s="108">
        <f>ROUND(SUM(BB55:BB59),2)</f>
        <v>0</v>
      </c>
      <c r="BC54" s="108">
        <f>ROUND(SUM(BC55:BC59),2)</f>
        <v>0</v>
      </c>
      <c r="BD54" s="110">
        <f>ROUND(SUM(BD55:BD59),2)</f>
        <v>0</v>
      </c>
      <c r="BE54" s="6"/>
      <c r="BS54" s="111" t="s">
        <v>74</v>
      </c>
      <c r="BT54" s="111" t="s">
        <v>75</v>
      </c>
      <c r="BU54" s="112" t="s">
        <v>76</v>
      </c>
      <c r="BV54" s="111" t="s">
        <v>77</v>
      </c>
      <c r="BW54" s="111" t="s">
        <v>5</v>
      </c>
      <c r="BX54" s="111" t="s">
        <v>78</v>
      </c>
      <c r="CL54" s="111" t="s">
        <v>19</v>
      </c>
    </row>
    <row r="55" s="7" customFormat="1" ht="24.75" customHeight="1">
      <c r="A55" s="113" t="s">
        <v>79</v>
      </c>
      <c r="B55" s="114"/>
      <c r="C55" s="115"/>
      <c r="D55" s="116" t="s">
        <v>80</v>
      </c>
      <c r="E55" s="116"/>
      <c r="F55" s="116"/>
      <c r="G55" s="116"/>
      <c r="H55" s="116"/>
      <c r="I55" s="117"/>
      <c r="J55" s="116" t="s">
        <v>81</v>
      </c>
      <c r="K55" s="116"/>
      <c r="L55" s="116"/>
      <c r="M55" s="116"/>
      <c r="N55" s="116"/>
      <c r="O55" s="116"/>
      <c r="P55" s="116"/>
      <c r="Q55" s="116"/>
      <c r="R55" s="116"/>
      <c r="S55" s="116"/>
      <c r="T55" s="116"/>
      <c r="U55" s="116"/>
      <c r="V55" s="116"/>
      <c r="W55" s="116"/>
      <c r="X55" s="116"/>
      <c r="Y55" s="116"/>
      <c r="Z55" s="116"/>
      <c r="AA55" s="116"/>
      <c r="AB55" s="116"/>
      <c r="AC55" s="116"/>
      <c r="AD55" s="116"/>
      <c r="AE55" s="116"/>
      <c r="AF55" s="116"/>
      <c r="AG55" s="118">
        <f>'25061-D.1.1 - D.1.1 - Sta...'!J30</f>
        <v>0</v>
      </c>
      <c r="AH55" s="117"/>
      <c r="AI55" s="117"/>
      <c r="AJ55" s="117"/>
      <c r="AK55" s="117"/>
      <c r="AL55" s="117"/>
      <c r="AM55" s="117"/>
      <c r="AN55" s="118">
        <f>SUM(AG55,AT55)</f>
        <v>0</v>
      </c>
      <c r="AO55" s="117"/>
      <c r="AP55" s="117"/>
      <c r="AQ55" s="119" t="s">
        <v>82</v>
      </c>
      <c r="AR55" s="120"/>
      <c r="AS55" s="121">
        <v>0</v>
      </c>
      <c r="AT55" s="122">
        <f>ROUND(SUM(AV55:AW55),2)</f>
        <v>0</v>
      </c>
      <c r="AU55" s="123">
        <f>'25061-D.1.1 - D.1.1 - Sta...'!P91</f>
        <v>0</v>
      </c>
      <c r="AV55" s="122">
        <f>'25061-D.1.1 - D.1.1 - Sta...'!J33</f>
        <v>0</v>
      </c>
      <c r="AW55" s="122">
        <f>'25061-D.1.1 - D.1.1 - Sta...'!J34</f>
        <v>0</v>
      </c>
      <c r="AX55" s="122">
        <f>'25061-D.1.1 - D.1.1 - Sta...'!J35</f>
        <v>0</v>
      </c>
      <c r="AY55" s="122">
        <f>'25061-D.1.1 - D.1.1 - Sta...'!J36</f>
        <v>0</v>
      </c>
      <c r="AZ55" s="122">
        <f>'25061-D.1.1 - D.1.1 - Sta...'!F33</f>
        <v>0</v>
      </c>
      <c r="BA55" s="122">
        <f>'25061-D.1.1 - D.1.1 - Sta...'!F34</f>
        <v>0</v>
      </c>
      <c r="BB55" s="122">
        <f>'25061-D.1.1 - D.1.1 - Sta...'!F35</f>
        <v>0</v>
      </c>
      <c r="BC55" s="122">
        <f>'25061-D.1.1 - D.1.1 - Sta...'!F36</f>
        <v>0</v>
      </c>
      <c r="BD55" s="124">
        <f>'25061-D.1.1 - D.1.1 - Sta...'!F37</f>
        <v>0</v>
      </c>
      <c r="BE55" s="7"/>
      <c r="BT55" s="125" t="s">
        <v>83</v>
      </c>
      <c r="BV55" s="125" t="s">
        <v>77</v>
      </c>
      <c r="BW55" s="125" t="s">
        <v>84</v>
      </c>
      <c r="BX55" s="125" t="s">
        <v>5</v>
      </c>
      <c r="CL55" s="125" t="s">
        <v>19</v>
      </c>
      <c r="CM55" s="125" t="s">
        <v>85</v>
      </c>
    </row>
    <row r="56" s="7" customFormat="1" ht="24.75" customHeight="1">
      <c r="A56" s="113" t="s">
        <v>79</v>
      </c>
      <c r="B56" s="114"/>
      <c r="C56" s="115"/>
      <c r="D56" s="116" t="s">
        <v>86</v>
      </c>
      <c r="E56" s="116"/>
      <c r="F56" s="116"/>
      <c r="G56" s="116"/>
      <c r="H56" s="116"/>
      <c r="I56" s="117"/>
      <c r="J56" s="116" t="s">
        <v>87</v>
      </c>
      <c r="K56" s="116"/>
      <c r="L56" s="116"/>
      <c r="M56" s="116"/>
      <c r="N56" s="116"/>
      <c r="O56" s="116"/>
      <c r="P56" s="116"/>
      <c r="Q56" s="116"/>
      <c r="R56" s="116"/>
      <c r="S56" s="116"/>
      <c r="T56" s="116"/>
      <c r="U56" s="116"/>
      <c r="V56" s="116"/>
      <c r="W56" s="116"/>
      <c r="X56" s="116"/>
      <c r="Y56" s="116"/>
      <c r="Z56" s="116"/>
      <c r="AA56" s="116"/>
      <c r="AB56" s="116"/>
      <c r="AC56" s="116"/>
      <c r="AD56" s="116"/>
      <c r="AE56" s="116"/>
      <c r="AF56" s="116"/>
      <c r="AG56" s="118">
        <f>'25061-D.1.2.2 - D.1.2.2 -...'!J30</f>
        <v>0</v>
      </c>
      <c r="AH56" s="117"/>
      <c r="AI56" s="117"/>
      <c r="AJ56" s="117"/>
      <c r="AK56" s="117"/>
      <c r="AL56" s="117"/>
      <c r="AM56" s="117"/>
      <c r="AN56" s="118">
        <f>SUM(AG56,AT56)</f>
        <v>0</v>
      </c>
      <c r="AO56" s="117"/>
      <c r="AP56" s="117"/>
      <c r="AQ56" s="119" t="s">
        <v>82</v>
      </c>
      <c r="AR56" s="120"/>
      <c r="AS56" s="121">
        <v>0</v>
      </c>
      <c r="AT56" s="122">
        <f>ROUND(SUM(AV56:AW56),2)</f>
        <v>0</v>
      </c>
      <c r="AU56" s="123">
        <f>'25061-D.1.2.2 - D.1.2.2 -...'!P86</f>
        <v>0</v>
      </c>
      <c r="AV56" s="122">
        <f>'25061-D.1.2.2 - D.1.2.2 -...'!J33</f>
        <v>0</v>
      </c>
      <c r="AW56" s="122">
        <f>'25061-D.1.2.2 - D.1.2.2 -...'!J34</f>
        <v>0</v>
      </c>
      <c r="AX56" s="122">
        <f>'25061-D.1.2.2 - D.1.2.2 -...'!J35</f>
        <v>0</v>
      </c>
      <c r="AY56" s="122">
        <f>'25061-D.1.2.2 - D.1.2.2 -...'!J36</f>
        <v>0</v>
      </c>
      <c r="AZ56" s="122">
        <f>'25061-D.1.2.2 - D.1.2.2 -...'!F33</f>
        <v>0</v>
      </c>
      <c r="BA56" s="122">
        <f>'25061-D.1.2.2 - D.1.2.2 -...'!F34</f>
        <v>0</v>
      </c>
      <c r="BB56" s="122">
        <f>'25061-D.1.2.2 - D.1.2.2 -...'!F35</f>
        <v>0</v>
      </c>
      <c r="BC56" s="122">
        <f>'25061-D.1.2.2 - D.1.2.2 -...'!F36</f>
        <v>0</v>
      </c>
      <c r="BD56" s="124">
        <f>'25061-D.1.2.2 - D.1.2.2 -...'!F37</f>
        <v>0</v>
      </c>
      <c r="BE56" s="7"/>
      <c r="BT56" s="125" t="s">
        <v>83</v>
      </c>
      <c r="BV56" s="125" t="s">
        <v>77</v>
      </c>
      <c r="BW56" s="125" t="s">
        <v>88</v>
      </c>
      <c r="BX56" s="125" t="s">
        <v>5</v>
      </c>
      <c r="CL56" s="125" t="s">
        <v>19</v>
      </c>
      <c r="CM56" s="125" t="s">
        <v>85</v>
      </c>
    </row>
    <row r="57" s="7" customFormat="1" ht="24.75" customHeight="1">
      <c r="A57" s="113" t="s">
        <v>79</v>
      </c>
      <c r="B57" s="114"/>
      <c r="C57" s="115"/>
      <c r="D57" s="116" t="s">
        <v>89</v>
      </c>
      <c r="E57" s="116"/>
      <c r="F57" s="116"/>
      <c r="G57" s="116"/>
      <c r="H57" s="116"/>
      <c r="I57" s="117"/>
      <c r="J57" s="116" t="s">
        <v>90</v>
      </c>
      <c r="K57" s="116"/>
      <c r="L57" s="116"/>
      <c r="M57" s="116"/>
      <c r="N57" s="116"/>
      <c r="O57" s="116"/>
      <c r="P57" s="116"/>
      <c r="Q57" s="116"/>
      <c r="R57" s="116"/>
      <c r="S57" s="116"/>
      <c r="T57" s="116"/>
      <c r="U57" s="116"/>
      <c r="V57" s="116"/>
      <c r="W57" s="116"/>
      <c r="X57" s="116"/>
      <c r="Y57" s="116"/>
      <c r="Z57" s="116"/>
      <c r="AA57" s="116"/>
      <c r="AB57" s="116"/>
      <c r="AC57" s="116"/>
      <c r="AD57" s="116"/>
      <c r="AE57" s="116"/>
      <c r="AF57" s="116"/>
      <c r="AG57" s="118">
        <f>'25061-D.1.2.3 - D.1.2.3 -...'!J30</f>
        <v>0</v>
      </c>
      <c r="AH57" s="117"/>
      <c r="AI57" s="117"/>
      <c r="AJ57" s="117"/>
      <c r="AK57" s="117"/>
      <c r="AL57" s="117"/>
      <c r="AM57" s="117"/>
      <c r="AN57" s="118">
        <f>SUM(AG57,AT57)</f>
        <v>0</v>
      </c>
      <c r="AO57" s="117"/>
      <c r="AP57" s="117"/>
      <c r="AQ57" s="119" t="s">
        <v>82</v>
      </c>
      <c r="AR57" s="120"/>
      <c r="AS57" s="121">
        <v>0</v>
      </c>
      <c r="AT57" s="122">
        <f>ROUND(SUM(AV57:AW57),2)</f>
        <v>0</v>
      </c>
      <c r="AU57" s="123">
        <f>'25061-D.1.2.3 - D.1.2.3 -...'!P89</f>
        <v>0</v>
      </c>
      <c r="AV57" s="122">
        <f>'25061-D.1.2.3 - D.1.2.3 -...'!J33</f>
        <v>0</v>
      </c>
      <c r="AW57" s="122">
        <f>'25061-D.1.2.3 - D.1.2.3 -...'!J34</f>
        <v>0</v>
      </c>
      <c r="AX57" s="122">
        <f>'25061-D.1.2.3 - D.1.2.3 -...'!J35</f>
        <v>0</v>
      </c>
      <c r="AY57" s="122">
        <f>'25061-D.1.2.3 - D.1.2.3 -...'!J36</f>
        <v>0</v>
      </c>
      <c r="AZ57" s="122">
        <f>'25061-D.1.2.3 - D.1.2.3 -...'!F33</f>
        <v>0</v>
      </c>
      <c r="BA57" s="122">
        <f>'25061-D.1.2.3 - D.1.2.3 -...'!F34</f>
        <v>0</v>
      </c>
      <c r="BB57" s="122">
        <f>'25061-D.1.2.3 - D.1.2.3 -...'!F35</f>
        <v>0</v>
      </c>
      <c r="BC57" s="122">
        <f>'25061-D.1.2.3 - D.1.2.3 -...'!F36</f>
        <v>0</v>
      </c>
      <c r="BD57" s="124">
        <f>'25061-D.1.2.3 - D.1.2.3 -...'!F37</f>
        <v>0</v>
      </c>
      <c r="BE57" s="7"/>
      <c r="BT57" s="125" t="s">
        <v>83</v>
      </c>
      <c r="BV57" s="125" t="s">
        <v>77</v>
      </c>
      <c r="BW57" s="125" t="s">
        <v>91</v>
      </c>
      <c r="BX57" s="125" t="s">
        <v>5</v>
      </c>
      <c r="CL57" s="125" t="s">
        <v>19</v>
      </c>
      <c r="CM57" s="125" t="s">
        <v>85</v>
      </c>
    </row>
    <row r="58" s="7" customFormat="1" ht="37.5" customHeight="1">
      <c r="A58" s="113" t="s">
        <v>79</v>
      </c>
      <c r="B58" s="114"/>
      <c r="C58" s="115"/>
      <c r="D58" s="116" t="s">
        <v>92</v>
      </c>
      <c r="E58" s="116"/>
      <c r="F58" s="116"/>
      <c r="G58" s="116"/>
      <c r="H58" s="116"/>
      <c r="I58" s="117"/>
      <c r="J58" s="116" t="s">
        <v>93</v>
      </c>
      <c r="K58" s="116"/>
      <c r="L58" s="116"/>
      <c r="M58" s="116"/>
      <c r="N58" s="116"/>
      <c r="O58" s="116"/>
      <c r="P58" s="116"/>
      <c r="Q58" s="116"/>
      <c r="R58" s="116"/>
      <c r="S58" s="116"/>
      <c r="T58" s="116"/>
      <c r="U58" s="116"/>
      <c r="V58" s="116"/>
      <c r="W58" s="116"/>
      <c r="X58" s="116"/>
      <c r="Y58" s="116"/>
      <c r="Z58" s="116"/>
      <c r="AA58" s="116"/>
      <c r="AB58" s="116"/>
      <c r="AC58" s="116"/>
      <c r="AD58" s="116"/>
      <c r="AE58" s="116"/>
      <c r="AF58" s="116"/>
      <c r="AG58" s="118">
        <f>'25061-D.1.2.4.a - D.1.2.4...'!J30</f>
        <v>0</v>
      </c>
      <c r="AH58" s="117"/>
      <c r="AI58" s="117"/>
      <c r="AJ58" s="117"/>
      <c r="AK58" s="117"/>
      <c r="AL58" s="117"/>
      <c r="AM58" s="117"/>
      <c r="AN58" s="118">
        <f>SUM(AG58,AT58)</f>
        <v>0</v>
      </c>
      <c r="AO58" s="117"/>
      <c r="AP58" s="117"/>
      <c r="AQ58" s="119" t="s">
        <v>82</v>
      </c>
      <c r="AR58" s="120"/>
      <c r="AS58" s="121">
        <v>0</v>
      </c>
      <c r="AT58" s="122">
        <f>ROUND(SUM(AV58:AW58),2)</f>
        <v>0</v>
      </c>
      <c r="AU58" s="123">
        <f>'25061-D.1.2.4.a - D.1.2.4...'!P92</f>
        <v>0</v>
      </c>
      <c r="AV58" s="122">
        <f>'25061-D.1.2.4.a - D.1.2.4...'!J33</f>
        <v>0</v>
      </c>
      <c r="AW58" s="122">
        <f>'25061-D.1.2.4.a - D.1.2.4...'!J34</f>
        <v>0</v>
      </c>
      <c r="AX58" s="122">
        <f>'25061-D.1.2.4.a - D.1.2.4...'!J35</f>
        <v>0</v>
      </c>
      <c r="AY58" s="122">
        <f>'25061-D.1.2.4.a - D.1.2.4...'!J36</f>
        <v>0</v>
      </c>
      <c r="AZ58" s="122">
        <f>'25061-D.1.2.4.a - D.1.2.4...'!F33</f>
        <v>0</v>
      </c>
      <c r="BA58" s="122">
        <f>'25061-D.1.2.4.a - D.1.2.4...'!F34</f>
        <v>0</v>
      </c>
      <c r="BB58" s="122">
        <f>'25061-D.1.2.4.a - D.1.2.4...'!F35</f>
        <v>0</v>
      </c>
      <c r="BC58" s="122">
        <f>'25061-D.1.2.4.a - D.1.2.4...'!F36</f>
        <v>0</v>
      </c>
      <c r="BD58" s="124">
        <f>'25061-D.1.2.4.a - D.1.2.4...'!F37</f>
        <v>0</v>
      </c>
      <c r="BE58" s="7"/>
      <c r="BT58" s="125" t="s">
        <v>83</v>
      </c>
      <c r="BV58" s="125" t="s">
        <v>77</v>
      </c>
      <c r="BW58" s="125" t="s">
        <v>94</v>
      </c>
      <c r="BX58" s="125" t="s">
        <v>5</v>
      </c>
      <c r="CL58" s="125" t="s">
        <v>19</v>
      </c>
      <c r="CM58" s="125" t="s">
        <v>85</v>
      </c>
    </row>
    <row r="59" s="7" customFormat="1" ht="24.75" customHeight="1">
      <c r="A59" s="113" t="s">
        <v>79</v>
      </c>
      <c r="B59" s="114"/>
      <c r="C59" s="115"/>
      <c r="D59" s="116" t="s">
        <v>95</v>
      </c>
      <c r="E59" s="116"/>
      <c r="F59" s="116"/>
      <c r="G59" s="116"/>
      <c r="H59" s="116"/>
      <c r="I59" s="117"/>
      <c r="J59" s="116" t="s">
        <v>96</v>
      </c>
      <c r="K59" s="116"/>
      <c r="L59" s="116"/>
      <c r="M59" s="116"/>
      <c r="N59" s="116"/>
      <c r="O59" s="116"/>
      <c r="P59" s="116"/>
      <c r="Q59" s="116"/>
      <c r="R59" s="116"/>
      <c r="S59" s="116"/>
      <c r="T59" s="116"/>
      <c r="U59" s="116"/>
      <c r="V59" s="116"/>
      <c r="W59" s="116"/>
      <c r="X59" s="116"/>
      <c r="Y59" s="116"/>
      <c r="Z59" s="116"/>
      <c r="AA59" s="116"/>
      <c r="AB59" s="116"/>
      <c r="AC59" s="116"/>
      <c r="AD59" s="116"/>
      <c r="AE59" s="116"/>
      <c r="AF59" s="116"/>
      <c r="AG59" s="118">
        <f>'25061-EL - 25061-EL - Ele...'!J30</f>
        <v>0</v>
      </c>
      <c r="AH59" s="117"/>
      <c r="AI59" s="117"/>
      <c r="AJ59" s="117"/>
      <c r="AK59" s="117"/>
      <c r="AL59" s="117"/>
      <c r="AM59" s="117"/>
      <c r="AN59" s="118">
        <f>SUM(AG59,AT59)</f>
        <v>0</v>
      </c>
      <c r="AO59" s="117"/>
      <c r="AP59" s="117"/>
      <c r="AQ59" s="119" t="s">
        <v>82</v>
      </c>
      <c r="AR59" s="120"/>
      <c r="AS59" s="126">
        <v>0</v>
      </c>
      <c r="AT59" s="127">
        <f>ROUND(SUM(AV59:AW59),2)</f>
        <v>0</v>
      </c>
      <c r="AU59" s="128">
        <f>'25061-EL - 25061-EL - Ele...'!P81</f>
        <v>0</v>
      </c>
      <c r="AV59" s="127">
        <f>'25061-EL - 25061-EL - Ele...'!J33</f>
        <v>0</v>
      </c>
      <c r="AW59" s="127">
        <f>'25061-EL - 25061-EL - Ele...'!J34</f>
        <v>0</v>
      </c>
      <c r="AX59" s="127">
        <f>'25061-EL - 25061-EL - Ele...'!J35</f>
        <v>0</v>
      </c>
      <c r="AY59" s="127">
        <f>'25061-EL - 25061-EL - Ele...'!J36</f>
        <v>0</v>
      </c>
      <c r="AZ59" s="127">
        <f>'25061-EL - 25061-EL - Ele...'!F33</f>
        <v>0</v>
      </c>
      <c r="BA59" s="127">
        <f>'25061-EL - 25061-EL - Ele...'!F34</f>
        <v>0</v>
      </c>
      <c r="BB59" s="127">
        <f>'25061-EL - 25061-EL - Ele...'!F35</f>
        <v>0</v>
      </c>
      <c r="BC59" s="127">
        <f>'25061-EL - 25061-EL - Ele...'!F36</f>
        <v>0</v>
      </c>
      <c r="BD59" s="129">
        <f>'25061-EL - 25061-EL - Ele...'!F37</f>
        <v>0</v>
      </c>
      <c r="BE59" s="7"/>
      <c r="BT59" s="125" t="s">
        <v>83</v>
      </c>
      <c r="BV59" s="125" t="s">
        <v>77</v>
      </c>
      <c r="BW59" s="125" t="s">
        <v>97</v>
      </c>
      <c r="BX59" s="125" t="s">
        <v>5</v>
      </c>
      <c r="CL59" s="125" t="s">
        <v>19</v>
      </c>
      <c r="CM59" s="125" t="s">
        <v>85</v>
      </c>
    </row>
    <row r="60" s="2" customFormat="1" ht="30" customHeight="1">
      <c r="A60" s="40"/>
      <c r="B60" s="41"/>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6"/>
      <c r="AS60" s="40"/>
      <c r="AT60" s="40"/>
      <c r="AU60" s="40"/>
      <c r="AV60" s="40"/>
      <c r="AW60" s="40"/>
      <c r="AX60" s="40"/>
      <c r="AY60" s="40"/>
      <c r="AZ60" s="40"/>
      <c r="BA60" s="40"/>
      <c r="BB60" s="40"/>
      <c r="BC60" s="40"/>
      <c r="BD60" s="40"/>
      <c r="BE60" s="40"/>
    </row>
    <row r="61" s="2" customFormat="1" ht="6.96" customHeight="1">
      <c r="A61" s="40"/>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46"/>
      <c r="AS61" s="40"/>
      <c r="AT61" s="40"/>
      <c r="AU61" s="40"/>
      <c r="AV61" s="40"/>
      <c r="AW61" s="40"/>
      <c r="AX61" s="40"/>
      <c r="AY61" s="40"/>
      <c r="AZ61" s="40"/>
      <c r="BA61" s="40"/>
      <c r="BB61" s="40"/>
      <c r="BC61" s="40"/>
      <c r="BD61" s="40"/>
      <c r="BE61" s="40"/>
    </row>
  </sheetData>
  <sheetProtection sheet="1" formatColumns="0" formatRows="0" objects="1" scenarios="1" spinCount="100000" saltValue="y9p+GTugu49HvXa3BtLQq0sWX2ygGhwBjv2qHpo7/s4dZ4BqObSRjDD1WTQ7JcDlbhzd2y2RVxo2klvGFIb19g==" hashValue="l7XWQGn+mO5GHhuOnNfxVJwM+c7W6TBJLj/6JQPNXTx+rOwrS3WtUUuwZz7WKpM5Zzr5cg21vZVxSxs8PH9jng==" algorithmName="SHA-512" password="CC35"/>
  <mergeCells count="58">
    <mergeCell ref="L45:AO45"/>
    <mergeCell ref="AM47:AN47"/>
    <mergeCell ref="AM49:AP49"/>
    <mergeCell ref="AS49:AT51"/>
    <mergeCell ref="AM50:AP50"/>
    <mergeCell ref="C52:G52"/>
    <mergeCell ref="AG52:AM52"/>
    <mergeCell ref="I52:AF52"/>
    <mergeCell ref="AN52:AP52"/>
    <mergeCell ref="D55:H55"/>
    <mergeCell ref="AG55:AM55"/>
    <mergeCell ref="J55:AF55"/>
    <mergeCell ref="AN55:AP55"/>
    <mergeCell ref="J56:AF56"/>
    <mergeCell ref="D56:H56"/>
    <mergeCell ref="AG56:AM56"/>
    <mergeCell ref="AN56:AP56"/>
    <mergeCell ref="AN57:AP57"/>
    <mergeCell ref="D57:H57"/>
    <mergeCell ref="J57:AF57"/>
    <mergeCell ref="AG57:AM57"/>
    <mergeCell ref="AN58:AP58"/>
    <mergeCell ref="AG58:AM58"/>
    <mergeCell ref="D58:H58"/>
    <mergeCell ref="J58:AF58"/>
    <mergeCell ref="AN59:AP59"/>
    <mergeCell ref="AG59:AM59"/>
    <mergeCell ref="D59:H59"/>
    <mergeCell ref="J59:AF59"/>
    <mergeCell ref="AG54:AM54"/>
    <mergeCell ref="AN54:AP54"/>
    <mergeCell ref="BE5:BE32"/>
    <mergeCell ref="K5:AO5"/>
    <mergeCell ref="K6:AO6"/>
    <mergeCell ref="E14:AJ14"/>
    <mergeCell ref="E23:AN23"/>
    <mergeCell ref="AK26:AO26"/>
    <mergeCell ref="L28:P28"/>
    <mergeCell ref="W28:AE28"/>
    <mergeCell ref="AK28:AO28"/>
    <mergeCell ref="W29:AE29"/>
    <mergeCell ref="L29:P29"/>
    <mergeCell ref="AK29:AO29"/>
    <mergeCell ref="AK30:AO30"/>
    <mergeCell ref="L30:P30"/>
    <mergeCell ref="W30:AE30"/>
    <mergeCell ref="L31:P31"/>
    <mergeCell ref="W31:AE31"/>
    <mergeCell ref="AK31:AO31"/>
    <mergeCell ref="AK32:AO32"/>
    <mergeCell ref="L32:P32"/>
    <mergeCell ref="W32:AE32"/>
    <mergeCell ref="AK33:AO33"/>
    <mergeCell ref="L33:P33"/>
    <mergeCell ref="W33:AE33"/>
    <mergeCell ref="AK35:AO35"/>
    <mergeCell ref="X35:AB35"/>
    <mergeCell ref="AR2:BE2"/>
  </mergeCells>
  <hyperlinks>
    <hyperlink ref="A55" location="'25061-D.1.1 - D.1.1 - Sta...'!C2" display="/"/>
    <hyperlink ref="A56" location="'25061-D.1.2.2 - D.1.2.2 -...'!C2" display="/"/>
    <hyperlink ref="A57" location="'25061-D.1.2.3 - D.1.2.3 -...'!C2" display="/"/>
    <hyperlink ref="A58" location="'25061-D.1.2.4.a - D.1.2.4...'!C2" display="/"/>
    <hyperlink ref="A59" location="'25061-EL - 25061-EL - Ele...'!C2" display="/"/>
  </hyperlinks>
  <pageMargins left="0.39375" right="0.39375" top="0.39375" bottom="0.39375" header="0" footer="0"/>
  <pageSetup paperSize="9" orientation="portrait" blackAndWhite="1" fitToHeight="100"/>
  <headerFooter>
    <oddFooter>&amp;CStrana &amp;P z &amp;N</oddFooter>
  </headerFooter>
  <drawing r:id="rId1"/>
</worksheet>
</file>

<file path=xl/worksheets/sheet2.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hidden="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19" t="s">
        <v>84</v>
      </c>
    </row>
    <row r="3" s="1" customFormat="1" ht="6.96" customHeight="1">
      <c r="B3" s="130"/>
      <c r="C3" s="131"/>
      <c r="D3" s="131"/>
      <c r="E3" s="131"/>
      <c r="F3" s="131"/>
      <c r="G3" s="131"/>
      <c r="H3" s="131"/>
      <c r="I3" s="131"/>
      <c r="J3" s="131"/>
      <c r="K3" s="131"/>
      <c r="L3" s="22"/>
      <c r="AT3" s="19" t="s">
        <v>85</v>
      </c>
    </row>
    <row r="4" s="1" customFormat="1" ht="24.96" customHeight="1">
      <c r="B4" s="22"/>
      <c r="D4" s="132" t="s">
        <v>98</v>
      </c>
      <c r="L4" s="22"/>
      <c r="M4" s="133" t="s">
        <v>10</v>
      </c>
      <c r="AT4" s="19" t="s">
        <v>4</v>
      </c>
    </row>
    <row r="5" s="1" customFormat="1" ht="6.96" customHeight="1">
      <c r="B5" s="22"/>
      <c r="L5" s="22"/>
    </row>
    <row r="6" s="1" customFormat="1" ht="12" customHeight="1">
      <c r="B6" s="22"/>
      <c r="D6" s="134" t="s">
        <v>16</v>
      </c>
      <c r="L6" s="22"/>
    </row>
    <row r="7" s="1" customFormat="1" ht="16.5" customHeight="1">
      <c r="B7" s="22"/>
      <c r="E7" s="135" t="str">
        <f>'Rekapitulace stavby'!K6</f>
        <v>Sokolovna Turnov - Rekonstrukce kotelny</v>
      </c>
      <c r="F7" s="134"/>
      <c r="G7" s="134"/>
      <c r="H7" s="134"/>
      <c r="L7" s="22"/>
    </row>
    <row r="8" s="2" customFormat="1" ht="12" customHeight="1">
      <c r="A8" s="40"/>
      <c r="B8" s="46"/>
      <c r="C8" s="40"/>
      <c r="D8" s="134" t="s">
        <v>99</v>
      </c>
      <c r="E8" s="40"/>
      <c r="F8" s="40"/>
      <c r="G8" s="40"/>
      <c r="H8" s="40"/>
      <c r="I8" s="40"/>
      <c r="J8" s="40"/>
      <c r="K8" s="40"/>
      <c r="L8" s="136"/>
      <c r="S8" s="40"/>
      <c r="T8" s="40"/>
      <c r="U8" s="40"/>
      <c r="V8" s="40"/>
      <c r="W8" s="40"/>
      <c r="X8" s="40"/>
      <c r="Y8" s="40"/>
      <c r="Z8" s="40"/>
      <c r="AA8" s="40"/>
      <c r="AB8" s="40"/>
      <c r="AC8" s="40"/>
      <c r="AD8" s="40"/>
      <c r="AE8" s="40"/>
    </row>
    <row r="9" s="2" customFormat="1" ht="16.5" customHeight="1">
      <c r="A9" s="40"/>
      <c r="B9" s="46"/>
      <c r="C9" s="40"/>
      <c r="D9" s="40"/>
      <c r="E9" s="137" t="s">
        <v>100</v>
      </c>
      <c r="F9" s="40"/>
      <c r="G9" s="40"/>
      <c r="H9" s="40"/>
      <c r="I9" s="40"/>
      <c r="J9" s="40"/>
      <c r="K9" s="40"/>
      <c r="L9" s="136"/>
      <c r="S9" s="40"/>
      <c r="T9" s="40"/>
      <c r="U9" s="40"/>
      <c r="V9" s="40"/>
      <c r="W9" s="40"/>
      <c r="X9" s="40"/>
      <c r="Y9" s="40"/>
      <c r="Z9" s="40"/>
      <c r="AA9" s="40"/>
      <c r="AB9" s="40"/>
      <c r="AC9" s="40"/>
      <c r="AD9" s="40"/>
      <c r="AE9" s="40"/>
    </row>
    <row r="10" s="2" customFormat="1">
      <c r="A10" s="40"/>
      <c r="B10" s="46"/>
      <c r="C10" s="40"/>
      <c r="D10" s="40"/>
      <c r="E10" s="40"/>
      <c r="F10" s="40"/>
      <c r="G10" s="40"/>
      <c r="H10" s="40"/>
      <c r="I10" s="40"/>
      <c r="J10" s="40"/>
      <c r="K10" s="40"/>
      <c r="L10" s="136"/>
      <c r="S10" s="40"/>
      <c r="T10" s="40"/>
      <c r="U10" s="40"/>
      <c r="V10" s="40"/>
      <c r="W10" s="40"/>
      <c r="X10" s="40"/>
      <c r="Y10" s="40"/>
      <c r="Z10" s="40"/>
      <c r="AA10" s="40"/>
      <c r="AB10" s="40"/>
      <c r="AC10" s="40"/>
      <c r="AD10" s="40"/>
      <c r="AE10" s="40"/>
    </row>
    <row r="11" s="2" customFormat="1" ht="12" customHeight="1">
      <c r="A11" s="40"/>
      <c r="B11" s="46"/>
      <c r="C11" s="40"/>
      <c r="D11" s="134" t="s">
        <v>18</v>
      </c>
      <c r="E11" s="40"/>
      <c r="F11" s="138" t="s">
        <v>19</v>
      </c>
      <c r="G11" s="40"/>
      <c r="H11" s="40"/>
      <c r="I11" s="134" t="s">
        <v>20</v>
      </c>
      <c r="J11" s="138" t="s">
        <v>19</v>
      </c>
      <c r="K11" s="40"/>
      <c r="L11" s="136"/>
      <c r="S11" s="40"/>
      <c r="T11" s="40"/>
      <c r="U11" s="40"/>
      <c r="V11" s="40"/>
      <c r="W11" s="40"/>
      <c r="X11" s="40"/>
      <c r="Y11" s="40"/>
      <c r="Z11" s="40"/>
      <c r="AA11" s="40"/>
      <c r="AB11" s="40"/>
      <c r="AC11" s="40"/>
      <c r="AD11" s="40"/>
      <c r="AE11" s="40"/>
    </row>
    <row r="12" s="2" customFormat="1" ht="12" customHeight="1">
      <c r="A12" s="40"/>
      <c r="B12" s="46"/>
      <c r="C12" s="40"/>
      <c r="D12" s="134" t="s">
        <v>21</v>
      </c>
      <c r="E12" s="40"/>
      <c r="F12" s="138" t="s">
        <v>22</v>
      </c>
      <c r="G12" s="40"/>
      <c r="H12" s="40"/>
      <c r="I12" s="134" t="s">
        <v>23</v>
      </c>
      <c r="J12" s="139" t="str">
        <f>'Rekapitulace stavby'!AN8</f>
        <v>17. 2. 2026</v>
      </c>
      <c r="K12" s="40"/>
      <c r="L12" s="136"/>
      <c r="S12" s="40"/>
      <c r="T12" s="40"/>
      <c r="U12" s="40"/>
      <c r="V12" s="40"/>
      <c r="W12" s="40"/>
      <c r="X12" s="40"/>
      <c r="Y12" s="40"/>
      <c r="Z12" s="40"/>
      <c r="AA12" s="40"/>
      <c r="AB12" s="40"/>
      <c r="AC12" s="40"/>
      <c r="AD12" s="40"/>
      <c r="AE12" s="40"/>
    </row>
    <row r="13" s="2" customFormat="1" ht="10.8" customHeight="1">
      <c r="A13" s="40"/>
      <c r="B13" s="46"/>
      <c r="C13" s="40"/>
      <c r="D13" s="40"/>
      <c r="E13" s="40"/>
      <c r="F13" s="40"/>
      <c r="G13" s="40"/>
      <c r="H13" s="40"/>
      <c r="I13" s="40"/>
      <c r="J13" s="40"/>
      <c r="K13" s="40"/>
      <c r="L13" s="136"/>
      <c r="S13" s="40"/>
      <c r="T13" s="40"/>
      <c r="U13" s="40"/>
      <c r="V13" s="40"/>
      <c r="W13" s="40"/>
      <c r="X13" s="40"/>
      <c r="Y13" s="40"/>
      <c r="Z13" s="40"/>
      <c r="AA13" s="40"/>
      <c r="AB13" s="40"/>
      <c r="AC13" s="40"/>
      <c r="AD13" s="40"/>
      <c r="AE13" s="40"/>
    </row>
    <row r="14" s="2" customFormat="1" ht="12" customHeight="1">
      <c r="A14" s="40"/>
      <c r="B14" s="46"/>
      <c r="C14" s="40"/>
      <c r="D14" s="134" t="s">
        <v>25</v>
      </c>
      <c r="E14" s="40"/>
      <c r="F14" s="40"/>
      <c r="G14" s="40"/>
      <c r="H14" s="40"/>
      <c r="I14" s="134" t="s">
        <v>26</v>
      </c>
      <c r="J14" s="138" t="s">
        <v>27</v>
      </c>
      <c r="K14" s="40"/>
      <c r="L14" s="136"/>
      <c r="S14" s="40"/>
      <c r="T14" s="40"/>
      <c r="U14" s="40"/>
      <c r="V14" s="40"/>
      <c r="W14" s="40"/>
      <c r="X14" s="40"/>
      <c r="Y14" s="40"/>
      <c r="Z14" s="40"/>
      <c r="AA14" s="40"/>
      <c r="AB14" s="40"/>
      <c r="AC14" s="40"/>
      <c r="AD14" s="40"/>
      <c r="AE14" s="40"/>
    </row>
    <row r="15" s="2" customFormat="1" ht="18" customHeight="1">
      <c r="A15" s="40"/>
      <c r="B15" s="46"/>
      <c r="C15" s="40"/>
      <c r="D15" s="40"/>
      <c r="E15" s="138" t="s">
        <v>28</v>
      </c>
      <c r="F15" s="40"/>
      <c r="G15" s="40"/>
      <c r="H15" s="40"/>
      <c r="I15" s="134" t="s">
        <v>29</v>
      </c>
      <c r="J15" s="138" t="s">
        <v>19</v>
      </c>
      <c r="K15" s="40"/>
      <c r="L15" s="136"/>
      <c r="S15" s="40"/>
      <c r="T15" s="40"/>
      <c r="U15" s="40"/>
      <c r="V15" s="40"/>
      <c r="W15" s="40"/>
      <c r="X15" s="40"/>
      <c r="Y15" s="40"/>
      <c r="Z15" s="40"/>
      <c r="AA15" s="40"/>
      <c r="AB15" s="40"/>
      <c r="AC15" s="40"/>
      <c r="AD15" s="40"/>
      <c r="AE15" s="40"/>
    </row>
    <row r="16" s="2" customFormat="1" ht="6.96" customHeight="1">
      <c r="A16" s="40"/>
      <c r="B16" s="46"/>
      <c r="C16" s="40"/>
      <c r="D16" s="40"/>
      <c r="E16" s="40"/>
      <c r="F16" s="40"/>
      <c r="G16" s="40"/>
      <c r="H16" s="40"/>
      <c r="I16" s="40"/>
      <c r="J16" s="40"/>
      <c r="K16" s="40"/>
      <c r="L16" s="136"/>
      <c r="S16" s="40"/>
      <c r="T16" s="40"/>
      <c r="U16" s="40"/>
      <c r="V16" s="40"/>
      <c r="W16" s="40"/>
      <c r="X16" s="40"/>
      <c r="Y16" s="40"/>
      <c r="Z16" s="40"/>
      <c r="AA16" s="40"/>
      <c r="AB16" s="40"/>
      <c r="AC16" s="40"/>
      <c r="AD16" s="40"/>
      <c r="AE16" s="40"/>
    </row>
    <row r="17" s="2" customFormat="1" ht="12" customHeight="1">
      <c r="A17" s="40"/>
      <c r="B17" s="46"/>
      <c r="C17" s="40"/>
      <c r="D17" s="134" t="s">
        <v>30</v>
      </c>
      <c r="E17" s="40"/>
      <c r="F17" s="40"/>
      <c r="G17" s="40"/>
      <c r="H17" s="40"/>
      <c r="I17" s="134" t="s">
        <v>26</v>
      </c>
      <c r="J17" s="35" t="str">
        <f>'Rekapitulace stavby'!AN13</f>
        <v>Vyplň údaj</v>
      </c>
      <c r="K17" s="40"/>
      <c r="L17" s="136"/>
      <c r="S17" s="40"/>
      <c r="T17" s="40"/>
      <c r="U17" s="40"/>
      <c r="V17" s="40"/>
      <c r="W17" s="40"/>
      <c r="X17" s="40"/>
      <c r="Y17" s="40"/>
      <c r="Z17" s="40"/>
      <c r="AA17" s="40"/>
      <c r="AB17" s="40"/>
      <c r="AC17" s="40"/>
      <c r="AD17" s="40"/>
      <c r="AE17" s="40"/>
    </row>
    <row r="18" s="2" customFormat="1" ht="18" customHeight="1">
      <c r="A18" s="40"/>
      <c r="B18" s="46"/>
      <c r="C18" s="40"/>
      <c r="D18" s="40"/>
      <c r="E18" s="35" t="str">
        <f>'Rekapitulace stavby'!E14</f>
        <v>Vyplň údaj</v>
      </c>
      <c r="F18" s="138"/>
      <c r="G18" s="138"/>
      <c r="H18" s="138"/>
      <c r="I18" s="134" t="s">
        <v>29</v>
      </c>
      <c r="J18" s="35" t="str">
        <f>'Rekapitulace stavby'!AN14</f>
        <v>Vyplň údaj</v>
      </c>
      <c r="K18" s="40"/>
      <c r="L18" s="136"/>
      <c r="S18" s="40"/>
      <c r="T18" s="40"/>
      <c r="U18" s="40"/>
      <c r="V18" s="40"/>
      <c r="W18" s="40"/>
      <c r="X18" s="40"/>
      <c r="Y18" s="40"/>
      <c r="Z18" s="40"/>
      <c r="AA18" s="40"/>
      <c r="AB18" s="40"/>
      <c r="AC18" s="40"/>
      <c r="AD18" s="40"/>
      <c r="AE18" s="40"/>
    </row>
    <row r="19" s="2" customFormat="1" ht="6.96" customHeight="1">
      <c r="A19" s="40"/>
      <c r="B19" s="46"/>
      <c r="C19" s="40"/>
      <c r="D19" s="40"/>
      <c r="E19" s="40"/>
      <c r="F19" s="40"/>
      <c r="G19" s="40"/>
      <c r="H19" s="40"/>
      <c r="I19" s="40"/>
      <c r="J19" s="40"/>
      <c r="K19" s="40"/>
      <c r="L19" s="136"/>
      <c r="S19" s="40"/>
      <c r="T19" s="40"/>
      <c r="U19" s="40"/>
      <c r="V19" s="40"/>
      <c r="W19" s="40"/>
      <c r="X19" s="40"/>
      <c r="Y19" s="40"/>
      <c r="Z19" s="40"/>
      <c r="AA19" s="40"/>
      <c r="AB19" s="40"/>
      <c r="AC19" s="40"/>
      <c r="AD19" s="40"/>
      <c r="AE19" s="40"/>
    </row>
    <row r="20" s="2" customFormat="1" ht="12" customHeight="1">
      <c r="A20" s="40"/>
      <c r="B20" s="46"/>
      <c r="C20" s="40"/>
      <c r="D20" s="134" t="s">
        <v>32</v>
      </c>
      <c r="E20" s="40"/>
      <c r="F20" s="40"/>
      <c r="G20" s="40"/>
      <c r="H20" s="40"/>
      <c r="I20" s="134" t="s">
        <v>26</v>
      </c>
      <c r="J20" s="138" t="s">
        <v>33</v>
      </c>
      <c r="K20" s="40"/>
      <c r="L20" s="136"/>
      <c r="S20" s="40"/>
      <c r="T20" s="40"/>
      <c r="U20" s="40"/>
      <c r="V20" s="40"/>
      <c r="W20" s="40"/>
      <c r="X20" s="40"/>
      <c r="Y20" s="40"/>
      <c r="Z20" s="40"/>
      <c r="AA20" s="40"/>
      <c r="AB20" s="40"/>
      <c r="AC20" s="40"/>
      <c r="AD20" s="40"/>
      <c r="AE20" s="40"/>
    </row>
    <row r="21" s="2" customFormat="1" ht="18" customHeight="1">
      <c r="A21" s="40"/>
      <c r="B21" s="46"/>
      <c r="C21" s="40"/>
      <c r="D21" s="40"/>
      <c r="E21" s="138" t="s">
        <v>34</v>
      </c>
      <c r="F21" s="40"/>
      <c r="G21" s="40"/>
      <c r="H21" s="40"/>
      <c r="I21" s="134" t="s">
        <v>29</v>
      </c>
      <c r="J21" s="138" t="s">
        <v>35</v>
      </c>
      <c r="K21" s="40"/>
      <c r="L21" s="136"/>
      <c r="S21" s="40"/>
      <c r="T21" s="40"/>
      <c r="U21" s="40"/>
      <c r="V21" s="40"/>
      <c r="W21" s="40"/>
      <c r="X21" s="40"/>
      <c r="Y21" s="40"/>
      <c r="Z21" s="40"/>
      <c r="AA21" s="40"/>
      <c r="AB21" s="40"/>
      <c r="AC21" s="40"/>
      <c r="AD21" s="40"/>
      <c r="AE21" s="40"/>
    </row>
    <row r="22" s="2" customFormat="1" ht="6.96" customHeight="1">
      <c r="A22" s="40"/>
      <c r="B22" s="46"/>
      <c r="C22" s="40"/>
      <c r="D22" s="40"/>
      <c r="E22" s="40"/>
      <c r="F22" s="40"/>
      <c r="G22" s="40"/>
      <c r="H22" s="40"/>
      <c r="I22" s="40"/>
      <c r="J22" s="40"/>
      <c r="K22" s="40"/>
      <c r="L22" s="136"/>
      <c r="S22" s="40"/>
      <c r="T22" s="40"/>
      <c r="U22" s="40"/>
      <c r="V22" s="40"/>
      <c r="W22" s="40"/>
      <c r="X22" s="40"/>
      <c r="Y22" s="40"/>
      <c r="Z22" s="40"/>
      <c r="AA22" s="40"/>
      <c r="AB22" s="40"/>
      <c r="AC22" s="40"/>
      <c r="AD22" s="40"/>
      <c r="AE22" s="40"/>
    </row>
    <row r="23" s="2" customFormat="1" ht="12" customHeight="1">
      <c r="A23" s="40"/>
      <c r="B23" s="46"/>
      <c r="C23" s="40"/>
      <c r="D23" s="134" t="s">
        <v>37</v>
      </c>
      <c r="E23" s="40"/>
      <c r="F23" s="40"/>
      <c r="G23" s="40"/>
      <c r="H23" s="40"/>
      <c r="I23" s="134" t="s">
        <v>26</v>
      </c>
      <c r="J23" s="138" t="str">
        <f>IF('Rekapitulace stavby'!AN19="","",'Rekapitulace stavby'!AN19)</f>
        <v/>
      </c>
      <c r="K23" s="40"/>
      <c r="L23" s="136"/>
      <c r="S23" s="40"/>
      <c r="T23" s="40"/>
      <c r="U23" s="40"/>
      <c r="V23" s="40"/>
      <c r="W23" s="40"/>
      <c r="X23" s="40"/>
      <c r="Y23" s="40"/>
      <c r="Z23" s="40"/>
      <c r="AA23" s="40"/>
      <c r="AB23" s="40"/>
      <c r="AC23" s="40"/>
      <c r="AD23" s="40"/>
      <c r="AE23" s="40"/>
    </row>
    <row r="24" s="2" customFormat="1" ht="18" customHeight="1">
      <c r="A24" s="40"/>
      <c r="B24" s="46"/>
      <c r="C24" s="40"/>
      <c r="D24" s="40"/>
      <c r="E24" s="138" t="str">
        <f>IF('Rekapitulace stavby'!E20="","",'Rekapitulace stavby'!E20)</f>
        <v xml:space="preserve"> </v>
      </c>
      <c r="F24" s="40"/>
      <c r="G24" s="40"/>
      <c r="H24" s="40"/>
      <c r="I24" s="134" t="s">
        <v>29</v>
      </c>
      <c r="J24" s="138" t="str">
        <f>IF('Rekapitulace stavby'!AN20="","",'Rekapitulace stavby'!AN20)</f>
        <v/>
      </c>
      <c r="K24" s="40"/>
      <c r="L24" s="136"/>
      <c r="S24" s="40"/>
      <c r="T24" s="40"/>
      <c r="U24" s="40"/>
      <c r="V24" s="40"/>
      <c r="W24" s="40"/>
      <c r="X24" s="40"/>
      <c r="Y24" s="40"/>
      <c r="Z24" s="40"/>
      <c r="AA24" s="40"/>
      <c r="AB24" s="40"/>
      <c r="AC24" s="40"/>
      <c r="AD24" s="40"/>
      <c r="AE24" s="40"/>
    </row>
    <row r="25" s="2" customFormat="1" ht="6.96" customHeight="1">
      <c r="A25" s="40"/>
      <c r="B25" s="46"/>
      <c r="C25" s="40"/>
      <c r="D25" s="40"/>
      <c r="E25" s="40"/>
      <c r="F25" s="40"/>
      <c r="G25" s="40"/>
      <c r="H25" s="40"/>
      <c r="I25" s="40"/>
      <c r="J25" s="40"/>
      <c r="K25" s="40"/>
      <c r="L25" s="136"/>
      <c r="S25" s="40"/>
      <c r="T25" s="40"/>
      <c r="U25" s="40"/>
      <c r="V25" s="40"/>
      <c r="W25" s="40"/>
      <c r="X25" s="40"/>
      <c r="Y25" s="40"/>
      <c r="Z25" s="40"/>
      <c r="AA25" s="40"/>
      <c r="AB25" s="40"/>
      <c r="AC25" s="40"/>
      <c r="AD25" s="40"/>
      <c r="AE25" s="40"/>
    </row>
    <row r="26" s="2" customFormat="1" ht="12" customHeight="1">
      <c r="A26" s="40"/>
      <c r="B26" s="46"/>
      <c r="C26" s="40"/>
      <c r="D26" s="134" t="s">
        <v>39</v>
      </c>
      <c r="E26" s="40"/>
      <c r="F26" s="40"/>
      <c r="G26" s="40"/>
      <c r="H26" s="40"/>
      <c r="I26" s="40"/>
      <c r="J26" s="40"/>
      <c r="K26" s="40"/>
      <c r="L26" s="136"/>
      <c r="S26" s="40"/>
      <c r="T26" s="40"/>
      <c r="U26" s="40"/>
      <c r="V26" s="40"/>
      <c r="W26" s="40"/>
      <c r="X26" s="40"/>
      <c r="Y26" s="40"/>
      <c r="Z26" s="40"/>
      <c r="AA26" s="40"/>
      <c r="AB26" s="40"/>
      <c r="AC26" s="40"/>
      <c r="AD26" s="40"/>
      <c r="AE26" s="40"/>
    </row>
    <row r="27" s="8" customFormat="1" ht="16.5" customHeight="1">
      <c r="A27" s="140"/>
      <c r="B27" s="141"/>
      <c r="C27" s="140"/>
      <c r="D27" s="140"/>
      <c r="E27" s="142" t="s">
        <v>19</v>
      </c>
      <c r="F27" s="142"/>
      <c r="G27" s="142"/>
      <c r="H27" s="142"/>
      <c r="I27" s="140"/>
      <c r="J27" s="140"/>
      <c r="K27" s="140"/>
      <c r="L27" s="143"/>
      <c r="S27" s="140"/>
      <c r="T27" s="140"/>
      <c r="U27" s="140"/>
      <c r="V27" s="140"/>
      <c r="W27" s="140"/>
      <c r="X27" s="140"/>
      <c r="Y27" s="140"/>
      <c r="Z27" s="140"/>
      <c r="AA27" s="140"/>
      <c r="AB27" s="140"/>
      <c r="AC27" s="140"/>
      <c r="AD27" s="140"/>
      <c r="AE27" s="140"/>
    </row>
    <row r="28" s="2" customFormat="1" ht="6.96" customHeight="1">
      <c r="A28" s="40"/>
      <c r="B28" s="46"/>
      <c r="C28" s="40"/>
      <c r="D28" s="40"/>
      <c r="E28" s="40"/>
      <c r="F28" s="40"/>
      <c r="G28" s="40"/>
      <c r="H28" s="40"/>
      <c r="I28" s="40"/>
      <c r="J28" s="40"/>
      <c r="K28" s="40"/>
      <c r="L28" s="136"/>
      <c r="S28" s="40"/>
      <c r="T28" s="40"/>
      <c r="U28" s="40"/>
      <c r="V28" s="40"/>
      <c r="W28" s="40"/>
      <c r="X28" s="40"/>
      <c r="Y28" s="40"/>
      <c r="Z28" s="40"/>
      <c r="AA28" s="40"/>
      <c r="AB28" s="40"/>
      <c r="AC28" s="40"/>
      <c r="AD28" s="40"/>
      <c r="AE28" s="40"/>
    </row>
    <row r="29" s="2" customFormat="1" ht="6.96" customHeight="1">
      <c r="A29" s="40"/>
      <c r="B29" s="46"/>
      <c r="C29" s="40"/>
      <c r="D29" s="144"/>
      <c r="E29" s="144"/>
      <c r="F29" s="144"/>
      <c r="G29" s="144"/>
      <c r="H29" s="144"/>
      <c r="I29" s="144"/>
      <c r="J29" s="144"/>
      <c r="K29" s="144"/>
      <c r="L29" s="136"/>
      <c r="S29" s="40"/>
      <c r="T29" s="40"/>
      <c r="U29" s="40"/>
      <c r="V29" s="40"/>
      <c r="W29" s="40"/>
      <c r="X29" s="40"/>
      <c r="Y29" s="40"/>
      <c r="Z29" s="40"/>
      <c r="AA29" s="40"/>
      <c r="AB29" s="40"/>
      <c r="AC29" s="40"/>
      <c r="AD29" s="40"/>
      <c r="AE29" s="40"/>
    </row>
    <row r="30" s="2" customFormat="1" ht="25.44" customHeight="1">
      <c r="A30" s="40"/>
      <c r="B30" s="46"/>
      <c r="C30" s="40"/>
      <c r="D30" s="145" t="s">
        <v>41</v>
      </c>
      <c r="E30" s="40"/>
      <c r="F30" s="40"/>
      <c r="G30" s="40"/>
      <c r="H30" s="40"/>
      <c r="I30" s="40"/>
      <c r="J30" s="146">
        <f>ROUND(J91, 2)</f>
        <v>0</v>
      </c>
      <c r="K30" s="40"/>
      <c r="L30" s="136"/>
      <c r="S30" s="40"/>
      <c r="T30" s="40"/>
      <c r="U30" s="40"/>
      <c r="V30" s="40"/>
      <c r="W30" s="40"/>
      <c r="X30" s="40"/>
      <c r="Y30" s="40"/>
      <c r="Z30" s="40"/>
      <c r="AA30" s="40"/>
      <c r="AB30" s="40"/>
      <c r="AC30" s="40"/>
      <c r="AD30" s="40"/>
      <c r="AE30" s="40"/>
    </row>
    <row r="31" s="2" customFormat="1" ht="6.96" customHeight="1">
      <c r="A31" s="40"/>
      <c r="B31" s="46"/>
      <c r="C31" s="40"/>
      <c r="D31" s="144"/>
      <c r="E31" s="144"/>
      <c r="F31" s="144"/>
      <c r="G31" s="144"/>
      <c r="H31" s="144"/>
      <c r="I31" s="144"/>
      <c r="J31" s="144"/>
      <c r="K31" s="144"/>
      <c r="L31" s="136"/>
      <c r="S31" s="40"/>
      <c r="T31" s="40"/>
      <c r="U31" s="40"/>
      <c r="V31" s="40"/>
      <c r="W31" s="40"/>
      <c r="X31" s="40"/>
      <c r="Y31" s="40"/>
      <c r="Z31" s="40"/>
      <c r="AA31" s="40"/>
      <c r="AB31" s="40"/>
      <c r="AC31" s="40"/>
      <c r="AD31" s="40"/>
      <c r="AE31" s="40"/>
    </row>
    <row r="32" s="2" customFormat="1" ht="14.4" customHeight="1">
      <c r="A32" s="40"/>
      <c r="B32" s="46"/>
      <c r="C32" s="40"/>
      <c r="D32" s="40"/>
      <c r="E32" s="40"/>
      <c r="F32" s="147" t="s">
        <v>43</v>
      </c>
      <c r="G32" s="40"/>
      <c r="H32" s="40"/>
      <c r="I32" s="147" t="s">
        <v>42</v>
      </c>
      <c r="J32" s="147" t="s">
        <v>44</v>
      </c>
      <c r="K32" s="40"/>
      <c r="L32" s="136"/>
      <c r="S32" s="40"/>
      <c r="T32" s="40"/>
      <c r="U32" s="40"/>
      <c r="V32" s="40"/>
      <c r="W32" s="40"/>
      <c r="X32" s="40"/>
      <c r="Y32" s="40"/>
      <c r="Z32" s="40"/>
      <c r="AA32" s="40"/>
      <c r="AB32" s="40"/>
      <c r="AC32" s="40"/>
      <c r="AD32" s="40"/>
      <c r="AE32" s="40"/>
    </row>
    <row r="33" s="2" customFormat="1" ht="14.4" customHeight="1">
      <c r="A33" s="40"/>
      <c r="B33" s="46"/>
      <c r="C33" s="40"/>
      <c r="D33" s="148" t="s">
        <v>45</v>
      </c>
      <c r="E33" s="134" t="s">
        <v>46</v>
      </c>
      <c r="F33" s="149">
        <f>ROUND((SUM(BE91:BE173)),  2)</f>
        <v>0</v>
      </c>
      <c r="G33" s="40"/>
      <c r="H33" s="40"/>
      <c r="I33" s="150">
        <v>0.20999999999999999</v>
      </c>
      <c r="J33" s="149">
        <f>ROUND(((SUM(BE91:BE173))*I33),  2)</f>
        <v>0</v>
      </c>
      <c r="K33" s="40"/>
      <c r="L33" s="136"/>
      <c r="S33" s="40"/>
      <c r="T33" s="40"/>
      <c r="U33" s="40"/>
      <c r="V33" s="40"/>
      <c r="W33" s="40"/>
      <c r="X33" s="40"/>
      <c r="Y33" s="40"/>
      <c r="Z33" s="40"/>
      <c r="AA33" s="40"/>
      <c r="AB33" s="40"/>
      <c r="AC33" s="40"/>
      <c r="AD33" s="40"/>
      <c r="AE33" s="40"/>
    </row>
    <row r="34" s="2" customFormat="1" ht="14.4" customHeight="1">
      <c r="A34" s="40"/>
      <c r="B34" s="46"/>
      <c r="C34" s="40"/>
      <c r="D34" s="40"/>
      <c r="E34" s="134" t="s">
        <v>47</v>
      </c>
      <c r="F34" s="149">
        <f>ROUND((SUM(BF91:BF173)),  2)</f>
        <v>0</v>
      </c>
      <c r="G34" s="40"/>
      <c r="H34" s="40"/>
      <c r="I34" s="150">
        <v>0.12</v>
      </c>
      <c r="J34" s="149">
        <f>ROUND(((SUM(BF91:BF173))*I34),  2)</f>
        <v>0</v>
      </c>
      <c r="K34" s="40"/>
      <c r="L34" s="136"/>
      <c r="S34" s="40"/>
      <c r="T34" s="40"/>
      <c r="U34" s="40"/>
      <c r="V34" s="40"/>
      <c r="W34" s="40"/>
      <c r="X34" s="40"/>
      <c r="Y34" s="40"/>
      <c r="Z34" s="40"/>
      <c r="AA34" s="40"/>
      <c r="AB34" s="40"/>
      <c r="AC34" s="40"/>
      <c r="AD34" s="40"/>
      <c r="AE34" s="40"/>
    </row>
    <row r="35" hidden="1" s="2" customFormat="1" ht="14.4" customHeight="1">
      <c r="A35" s="40"/>
      <c r="B35" s="46"/>
      <c r="C35" s="40"/>
      <c r="D35" s="40"/>
      <c r="E35" s="134" t="s">
        <v>48</v>
      </c>
      <c r="F35" s="149">
        <f>ROUND((SUM(BG91:BG173)),  2)</f>
        <v>0</v>
      </c>
      <c r="G35" s="40"/>
      <c r="H35" s="40"/>
      <c r="I35" s="150">
        <v>0.20999999999999999</v>
      </c>
      <c r="J35" s="149">
        <f>0</f>
        <v>0</v>
      </c>
      <c r="K35" s="40"/>
      <c r="L35" s="136"/>
      <c r="S35" s="40"/>
      <c r="T35" s="40"/>
      <c r="U35" s="40"/>
      <c r="V35" s="40"/>
      <c r="W35" s="40"/>
      <c r="X35" s="40"/>
      <c r="Y35" s="40"/>
      <c r="Z35" s="40"/>
      <c r="AA35" s="40"/>
      <c r="AB35" s="40"/>
      <c r="AC35" s="40"/>
      <c r="AD35" s="40"/>
      <c r="AE35" s="40"/>
    </row>
    <row r="36" hidden="1" s="2" customFormat="1" ht="14.4" customHeight="1">
      <c r="A36" s="40"/>
      <c r="B36" s="46"/>
      <c r="C36" s="40"/>
      <c r="D36" s="40"/>
      <c r="E36" s="134" t="s">
        <v>49</v>
      </c>
      <c r="F36" s="149">
        <f>ROUND((SUM(BH91:BH173)),  2)</f>
        <v>0</v>
      </c>
      <c r="G36" s="40"/>
      <c r="H36" s="40"/>
      <c r="I36" s="150">
        <v>0.12</v>
      </c>
      <c r="J36" s="149">
        <f>0</f>
        <v>0</v>
      </c>
      <c r="K36" s="40"/>
      <c r="L36" s="136"/>
      <c r="S36" s="40"/>
      <c r="T36" s="40"/>
      <c r="U36" s="40"/>
      <c r="V36" s="40"/>
      <c r="W36" s="40"/>
      <c r="X36" s="40"/>
      <c r="Y36" s="40"/>
      <c r="Z36" s="40"/>
      <c r="AA36" s="40"/>
      <c r="AB36" s="40"/>
      <c r="AC36" s="40"/>
      <c r="AD36" s="40"/>
      <c r="AE36" s="40"/>
    </row>
    <row r="37" hidden="1" s="2" customFormat="1" ht="14.4" customHeight="1">
      <c r="A37" s="40"/>
      <c r="B37" s="46"/>
      <c r="C37" s="40"/>
      <c r="D37" s="40"/>
      <c r="E37" s="134" t="s">
        <v>50</v>
      </c>
      <c r="F37" s="149">
        <f>ROUND((SUM(BI91:BI173)),  2)</f>
        <v>0</v>
      </c>
      <c r="G37" s="40"/>
      <c r="H37" s="40"/>
      <c r="I37" s="150">
        <v>0</v>
      </c>
      <c r="J37" s="149">
        <f>0</f>
        <v>0</v>
      </c>
      <c r="K37" s="40"/>
      <c r="L37" s="136"/>
      <c r="S37" s="40"/>
      <c r="T37" s="40"/>
      <c r="U37" s="40"/>
      <c r="V37" s="40"/>
      <c r="W37" s="40"/>
      <c r="X37" s="40"/>
      <c r="Y37" s="40"/>
      <c r="Z37" s="40"/>
      <c r="AA37" s="40"/>
      <c r="AB37" s="40"/>
      <c r="AC37" s="40"/>
      <c r="AD37" s="40"/>
      <c r="AE37" s="40"/>
    </row>
    <row r="38" s="2" customFormat="1" ht="6.96" customHeight="1">
      <c r="A38" s="40"/>
      <c r="B38" s="46"/>
      <c r="C38" s="40"/>
      <c r="D38" s="40"/>
      <c r="E38" s="40"/>
      <c r="F38" s="40"/>
      <c r="G38" s="40"/>
      <c r="H38" s="40"/>
      <c r="I38" s="40"/>
      <c r="J38" s="40"/>
      <c r="K38" s="40"/>
      <c r="L38" s="136"/>
      <c r="S38" s="40"/>
      <c r="T38" s="40"/>
      <c r="U38" s="40"/>
      <c r="V38" s="40"/>
      <c r="W38" s="40"/>
      <c r="X38" s="40"/>
      <c r="Y38" s="40"/>
      <c r="Z38" s="40"/>
      <c r="AA38" s="40"/>
      <c r="AB38" s="40"/>
      <c r="AC38" s="40"/>
      <c r="AD38" s="40"/>
      <c r="AE38" s="40"/>
    </row>
    <row r="39" s="2" customFormat="1" ht="25.44" customHeight="1">
      <c r="A39" s="40"/>
      <c r="B39" s="46"/>
      <c r="C39" s="151"/>
      <c r="D39" s="152" t="s">
        <v>51</v>
      </c>
      <c r="E39" s="153"/>
      <c r="F39" s="153"/>
      <c r="G39" s="154" t="s">
        <v>52</v>
      </c>
      <c r="H39" s="155" t="s">
        <v>53</v>
      </c>
      <c r="I39" s="153"/>
      <c r="J39" s="156">
        <f>SUM(J30:J37)</f>
        <v>0</v>
      </c>
      <c r="K39" s="157"/>
      <c r="L39" s="136"/>
      <c r="S39" s="40"/>
      <c r="T39" s="40"/>
      <c r="U39" s="40"/>
      <c r="V39" s="40"/>
      <c r="W39" s="40"/>
      <c r="X39" s="40"/>
      <c r="Y39" s="40"/>
      <c r="Z39" s="40"/>
      <c r="AA39" s="40"/>
      <c r="AB39" s="40"/>
      <c r="AC39" s="40"/>
      <c r="AD39" s="40"/>
      <c r="AE39" s="40"/>
    </row>
    <row r="40" s="2" customFormat="1" ht="14.4" customHeight="1">
      <c r="A40" s="40"/>
      <c r="B40" s="158"/>
      <c r="C40" s="159"/>
      <c r="D40" s="159"/>
      <c r="E40" s="159"/>
      <c r="F40" s="159"/>
      <c r="G40" s="159"/>
      <c r="H40" s="159"/>
      <c r="I40" s="159"/>
      <c r="J40" s="159"/>
      <c r="K40" s="159"/>
      <c r="L40" s="136"/>
      <c r="S40" s="40"/>
      <c r="T40" s="40"/>
      <c r="U40" s="40"/>
      <c r="V40" s="40"/>
      <c r="W40" s="40"/>
      <c r="X40" s="40"/>
      <c r="Y40" s="40"/>
      <c r="Z40" s="40"/>
      <c r="AA40" s="40"/>
      <c r="AB40" s="40"/>
      <c r="AC40" s="40"/>
      <c r="AD40" s="40"/>
      <c r="AE40" s="40"/>
    </row>
    <row r="44" s="2" customFormat="1" ht="6.96" customHeight="1">
      <c r="A44" s="40"/>
      <c r="B44" s="160"/>
      <c r="C44" s="161"/>
      <c r="D44" s="161"/>
      <c r="E44" s="161"/>
      <c r="F44" s="161"/>
      <c r="G44" s="161"/>
      <c r="H44" s="161"/>
      <c r="I44" s="161"/>
      <c r="J44" s="161"/>
      <c r="K44" s="161"/>
      <c r="L44" s="136"/>
      <c r="S44" s="40"/>
      <c r="T44" s="40"/>
      <c r="U44" s="40"/>
      <c r="V44" s="40"/>
      <c r="W44" s="40"/>
      <c r="X44" s="40"/>
      <c r="Y44" s="40"/>
      <c r="Z44" s="40"/>
      <c r="AA44" s="40"/>
      <c r="AB44" s="40"/>
      <c r="AC44" s="40"/>
      <c r="AD44" s="40"/>
      <c r="AE44" s="40"/>
    </row>
    <row r="45" s="2" customFormat="1" ht="24.96" customHeight="1">
      <c r="A45" s="40"/>
      <c r="B45" s="41"/>
      <c r="C45" s="25" t="s">
        <v>101</v>
      </c>
      <c r="D45" s="42"/>
      <c r="E45" s="42"/>
      <c r="F45" s="42"/>
      <c r="G45" s="42"/>
      <c r="H45" s="42"/>
      <c r="I45" s="42"/>
      <c r="J45" s="42"/>
      <c r="K45" s="42"/>
      <c r="L45" s="136"/>
      <c r="S45" s="40"/>
      <c r="T45" s="40"/>
      <c r="U45" s="40"/>
      <c r="V45" s="40"/>
      <c r="W45" s="40"/>
      <c r="X45" s="40"/>
      <c r="Y45" s="40"/>
      <c r="Z45" s="40"/>
      <c r="AA45" s="40"/>
      <c r="AB45" s="40"/>
      <c r="AC45" s="40"/>
      <c r="AD45" s="40"/>
      <c r="AE45" s="40"/>
    </row>
    <row r="46" s="2" customFormat="1" ht="6.96" customHeight="1">
      <c r="A46" s="40"/>
      <c r="B46" s="41"/>
      <c r="C46" s="42"/>
      <c r="D46" s="42"/>
      <c r="E46" s="42"/>
      <c r="F46" s="42"/>
      <c r="G46" s="42"/>
      <c r="H46" s="42"/>
      <c r="I46" s="42"/>
      <c r="J46" s="42"/>
      <c r="K46" s="42"/>
      <c r="L46" s="136"/>
      <c r="S46" s="40"/>
      <c r="T46" s="40"/>
      <c r="U46" s="40"/>
      <c r="V46" s="40"/>
      <c r="W46" s="40"/>
      <c r="X46" s="40"/>
      <c r="Y46" s="40"/>
      <c r="Z46" s="40"/>
      <c r="AA46" s="40"/>
      <c r="AB46" s="40"/>
      <c r="AC46" s="40"/>
      <c r="AD46" s="40"/>
      <c r="AE46" s="40"/>
    </row>
    <row r="47" s="2" customFormat="1" ht="12" customHeight="1">
      <c r="A47" s="40"/>
      <c r="B47" s="41"/>
      <c r="C47" s="34" t="s">
        <v>16</v>
      </c>
      <c r="D47" s="42"/>
      <c r="E47" s="42"/>
      <c r="F47" s="42"/>
      <c r="G47" s="42"/>
      <c r="H47" s="42"/>
      <c r="I47" s="42"/>
      <c r="J47" s="42"/>
      <c r="K47" s="42"/>
      <c r="L47" s="136"/>
      <c r="S47" s="40"/>
      <c r="T47" s="40"/>
      <c r="U47" s="40"/>
      <c r="V47" s="40"/>
      <c r="W47" s="40"/>
      <c r="X47" s="40"/>
      <c r="Y47" s="40"/>
      <c r="Z47" s="40"/>
      <c r="AA47" s="40"/>
      <c r="AB47" s="40"/>
      <c r="AC47" s="40"/>
      <c r="AD47" s="40"/>
      <c r="AE47" s="40"/>
    </row>
    <row r="48" s="2" customFormat="1" ht="16.5" customHeight="1">
      <c r="A48" s="40"/>
      <c r="B48" s="41"/>
      <c r="C48" s="42"/>
      <c r="D48" s="42"/>
      <c r="E48" s="162" t="str">
        <f>E7</f>
        <v>Sokolovna Turnov - Rekonstrukce kotelny</v>
      </c>
      <c r="F48" s="34"/>
      <c r="G48" s="34"/>
      <c r="H48" s="34"/>
      <c r="I48" s="42"/>
      <c r="J48" s="42"/>
      <c r="K48" s="42"/>
      <c r="L48" s="136"/>
      <c r="S48" s="40"/>
      <c r="T48" s="40"/>
      <c r="U48" s="40"/>
      <c r="V48" s="40"/>
      <c r="W48" s="40"/>
      <c r="X48" s="40"/>
      <c r="Y48" s="40"/>
      <c r="Z48" s="40"/>
      <c r="AA48" s="40"/>
      <c r="AB48" s="40"/>
      <c r="AC48" s="40"/>
      <c r="AD48" s="40"/>
      <c r="AE48" s="40"/>
    </row>
    <row r="49" s="2" customFormat="1" ht="12" customHeight="1">
      <c r="A49" s="40"/>
      <c r="B49" s="41"/>
      <c r="C49" s="34" t="s">
        <v>99</v>
      </c>
      <c r="D49" s="42"/>
      <c r="E49" s="42"/>
      <c r="F49" s="42"/>
      <c r="G49" s="42"/>
      <c r="H49" s="42"/>
      <c r="I49" s="42"/>
      <c r="J49" s="42"/>
      <c r="K49" s="42"/>
      <c r="L49" s="136"/>
      <c r="S49" s="40"/>
      <c r="T49" s="40"/>
      <c r="U49" s="40"/>
      <c r="V49" s="40"/>
      <c r="W49" s="40"/>
      <c r="X49" s="40"/>
      <c r="Y49" s="40"/>
      <c r="Z49" s="40"/>
      <c r="AA49" s="40"/>
      <c r="AB49" s="40"/>
      <c r="AC49" s="40"/>
      <c r="AD49" s="40"/>
      <c r="AE49" s="40"/>
    </row>
    <row r="50" s="2" customFormat="1" ht="16.5" customHeight="1">
      <c r="A50" s="40"/>
      <c r="B50" s="41"/>
      <c r="C50" s="42"/>
      <c r="D50" s="42"/>
      <c r="E50" s="71" t="str">
        <f>E9</f>
        <v>25061-D.1.1 - D.1.1 - Stavební část, PBŘ,VRN</v>
      </c>
      <c r="F50" s="42"/>
      <c r="G50" s="42"/>
      <c r="H50" s="42"/>
      <c r="I50" s="42"/>
      <c r="J50" s="42"/>
      <c r="K50" s="42"/>
      <c r="L50" s="136"/>
      <c r="S50" s="40"/>
      <c r="T50" s="40"/>
      <c r="U50" s="40"/>
      <c r="V50" s="40"/>
      <c r="W50" s="40"/>
      <c r="X50" s="40"/>
      <c r="Y50" s="40"/>
      <c r="Z50" s="40"/>
      <c r="AA50" s="40"/>
      <c r="AB50" s="40"/>
      <c r="AC50" s="40"/>
      <c r="AD50" s="40"/>
      <c r="AE50" s="40"/>
    </row>
    <row r="51" s="2" customFormat="1" ht="6.96" customHeight="1">
      <c r="A51" s="40"/>
      <c r="B51" s="41"/>
      <c r="C51" s="42"/>
      <c r="D51" s="42"/>
      <c r="E51" s="42"/>
      <c r="F51" s="42"/>
      <c r="G51" s="42"/>
      <c r="H51" s="42"/>
      <c r="I51" s="42"/>
      <c r="J51" s="42"/>
      <c r="K51" s="42"/>
      <c r="L51" s="136"/>
      <c r="S51" s="40"/>
      <c r="T51" s="40"/>
      <c r="U51" s="40"/>
      <c r="V51" s="40"/>
      <c r="W51" s="40"/>
      <c r="X51" s="40"/>
      <c r="Y51" s="40"/>
      <c r="Z51" s="40"/>
      <c r="AA51" s="40"/>
      <c r="AB51" s="40"/>
      <c r="AC51" s="40"/>
      <c r="AD51" s="40"/>
      <c r="AE51" s="40"/>
    </row>
    <row r="52" s="2" customFormat="1" ht="12" customHeight="1">
      <c r="A52" s="40"/>
      <c r="B52" s="41"/>
      <c r="C52" s="34" t="s">
        <v>21</v>
      </c>
      <c r="D52" s="42"/>
      <c r="E52" s="42"/>
      <c r="F52" s="29" t="str">
        <f>F12</f>
        <v>Skálova 540, Turnov</v>
      </c>
      <c r="G52" s="42"/>
      <c r="H52" s="42"/>
      <c r="I52" s="34" t="s">
        <v>23</v>
      </c>
      <c r="J52" s="74" t="str">
        <f>IF(J12="","",J12)</f>
        <v>17. 2. 2026</v>
      </c>
      <c r="K52" s="42"/>
      <c r="L52" s="136"/>
      <c r="S52" s="40"/>
      <c r="T52" s="40"/>
      <c r="U52" s="40"/>
      <c r="V52" s="40"/>
      <c r="W52" s="40"/>
      <c r="X52" s="40"/>
      <c r="Y52" s="40"/>
      <c r="Z52" s="40"/>
      <c r="AA52" s="40"/>
      <c r="AB52" s="40"/>
      <c r="AC52" s="40"/>
      <c r="AD52" s="40"/>
      <c r="AE52" s="40"/>
    </row>
    <row r="53" s="2" customFormat="1" ht="6.96" customHeight="1">
      <c r="A53" s="40"/>
      <c r="B53" s="41"/>
      <c r="C53" s="42"/>
      <c r="D53" s="42"/>
      <c r="E53" s="42"/>
      <c r="F53" s="42"/>
      <c r="G53" s="42"/>
      <c r="H53" s="42"/>
      <c r="I53" s="42"/>
      <c r="J53" s="42"/>
      <c r="K53" s="42"/>
      <c r="L53" s="136"/>
      <c r="S53" s="40"/>
      <c r="T53" s="40"/>
      <c r="U53" s="40"/>
      <c r="V53" s="40"/>
      <c r="W53" s="40"/>
      <c r="X53" s="40"/>
      <c r="Y53" s="40"/>
      <c r="Z53" s="40"/>
      <c r="AA53" s="40"/>
      <c r="AB53" s="40"/>
      <c r="AC53" s="40"/>
      <c r="AD53" s="40"/>
      <c r="AE53" s="40"/>
    </row>
    <row r="54" s="2" customFormat="1" ht="25.65" customHeight="1">
      <c r="A54" s="40"/>
      <c r="B54" s="41"/>
      <c r="C54" s="34" t="s">
        <v>25</v>
      </c>
      <c r="D54" s="42"/>
      <c r="E54" s="42"/>
      <c r="F54" s="29" t="str">
        <f>E15</f>
        <v>TJ Sokol Turnov, Skálova 540,Turnov</v>
      </c>
      <c r="G54" s="42"/>
      <c r="H54" s="42"/>
      <c r="I54" s="34" t="s">
        <v>32</v>
      </c>
      <c r="J54" s="38" t="str">
        <f>E21</f>
        <v>PROFES PROJEKT spol. s r.o.</v>
      </c>
      <c r="K54" s="42"/>
      <c r="L54" s="136"/>
      <c r="S54" s="40"/>
      <c r="T54" s="40"/>
      <c r="U54" s="40"/>
      <c r="V54" s="40"/>
      <c r="W54" s="40"/>
      <c r="X54" s="40"/>
      <c r="Y54" s="40"/>
      <c r="Z54" s="40"/>
      <c r="AA54" s="40"/>
      <c r="AB54" s="40"/>
      <c r="AC54" s="40"/>
      <c r="AD54" s="40"/>
      <c r="AE54" s="40"/>
    </row>
    <row r="55" s="2" customFormat="1" ht="15.15" customHeight="1">
      <c r="A55" s="40"/>
      <c r="B55" s="41"/>
      <c r="C55" s="34" t="s">
        <v>30</v>
      </c>
      <c r="D55" s="42"/>
      <c r="E55" s="42"/>
      <c r="F55" s="29" t="str">
        <f>IF(E18="","",E18)</f>
        <v>Vyplň údaj</v>
      </c>
      <c r="G55" s="42"/>
      <c r="H55" s="42"/>
      <c r="I55" s="34" t="s">
        <v>37</v>
      </c>
      <c r="J55" s="38" t="str">
        <f>E24</f>
        <v xml:space="preserve"> </v>
      </c>
      <c r="K55" s="42"/>
      <c r="L55" s="136"/>
      <c r="S55" s="40"/>
      <c r="T55" s="40"/>
      <c r="U55" s="40"/>
      <c r="V55" s="40"/>
      <c r="W55" s="40"/>
      <c r="X55" s="40"/>
      <c r="Y55" s="40"/>
      <c r="Z55" s="40"/>
      <c r="AA55" s="40"/>
      <c r="AB55" s="40"/>
      <c r="AC55" s="40"/>
      <c r="AD55" s="40"/>
      <c r="AE55" s="40"/>
    </row>
    <row r="56" s="2" customFormat="1" ht="10.32" customHeight="1">
      <c r="A56" s="40"/>
      <c r="B56" s="41"/>
      <c r="C56" s="42"/>
      <c r="D56" s="42"/>
      <c r="E56" s="42"/>
      <c r="F56" s="42"/>
      <c r="G56" s="42"/>
      <c r="H56" s="42"/>
      <c r="I56" s="42"/>
      <c r="J56" s="42"/>
      <c r="K56" s="42"/>
      <c r="L56" s="136"/>
      <c r="S56" s="40"/>
      <c r="T56" s="40"/>
      <c r="U56" s="40"/>
      <c r="V56" s="40"/>
      <c r="W56" s="40"/>
      <c r="X56" s="40"/>
      <c r="Y56" s="40"/>
      <c r="Z56" s="40"/>
      <c r="AA56" s="40"/>
      <c r="AB56" s="40"/>
      <c r="AC56" s="40"/>
      <c r="AD56" s="40"/>
      <c r="AE56" s="40"/>
    </row>
    <row r="57" s="2" customFormat="1" ht="29.28" customHeight="1">
      <c r="A57" s="40"/>
      <c r="B57" s="41"/>
      <c r="C57" s="163" t="s">
        <v>102</v>
      </c>
      <c r="D57" s="164"/>
      <c r="E57" s="164"/>
      <c r="F57" s="164"/>
      <c r="G57" s="164"/>
      <c r="H57" s="164"/>
      <c r="I57" s="164"/>
      <c r="J57" s="165" t="s">
        <v>103</v>
      </c>
      <c r="K57" s="164"/>
      <c r="L57" s="136"/>
      <c r="S57" s="40"/>
      <c r="T57" s="40"/>
      <c r="U57" s="40"/>
      <c r="V57" s="40"/>
      <c r="W57" s="40"/>
      <c r="X57" s="40"/>
      <c r="Y57" s="40"/>
      <c r="Z57" s="40"/>
      <c r="AA57" s="40"/>
      <c r="AB57" s="40"/>
      <c r="AC57" s="40"/>
      <c r="AD57" s="40"/>
      <c r="AE57" s="40"/>
    </row>
    <row r="58" s="2" customFormat="1" ht="10.32" customHeight="1">
      <c r="A58" s="40"/>
      <c r="B58" s="41"/>
      <c r="C58" s="42"/>
      <c r="D58" s="42"/>
      <c r="E58" s="42"/>
      <c r="F58" s="42"/>
      <c r="G58" s="42"/>
      <c r="H58" s="42"/>
      <c r="I58" s="42"/>
      <c r="J58" s="42"/>
      <c r="K58" s="42"/>
      <c r="L58" s="136"/>
      <c r="S58" s="40"/>
      <c r="T58" s="40"/>
      <c r="U58" s="40"/>
      <c r="V58" s="40"/>
      <c r="W58" s="40"/>
      <c r="X58" s="40"/>
      <c r="Y58" s="40"/>
      <c r="Z58" s="40"/>
      <c r="AA58" s="40"/>
      <c r="AB58" s="40"/>
      <c r="AC58" s="40"/>
      <c r="AD58" s="40"/>
      <c r="AE58" s="40"/>
    </row>
    <row r="59" s="2" customFormat="1" ht="22.8" customHeight="1">
      <c r="A59" s="40"/>
      <c r="B59" s="41"/>
      <c r="C59" s="166" t="s">
        <v>73</v>
      </c>
      <c r="D59" s="42"/>
      <c r="E59" s="42"/>
      <c r="F59" s="42"/>
      <c r="G59" s="42"/>
      <c r="H59" s="42"/>
      <c r="I59" s="42"/>
      <c r="J59" s="104">
        <f>J91</f>
        <v>0</v>
      </c>
      <c r="K59" s="42"/>
      <c r="L59" s="136"/>
      <c r="S59" s="40"/>
      <c r="T59" s="40"/>
      <c r="U59" s="40"/>
      <c r="V59" s="40"/>
      <c r="W59" s="40"/>
      <c r="X59" s="40"/>
      <c r="Y59" s="40"/>
      <c r="Z59" s="40"/>
      <c r="AA59" s="40"/>
      <c r="AB59" s="40"/>
      <c r="AC59" s="40"/>
      <c r="AD59" s="40"/>
      <c r="AE59" s="40"/>
      <c r="AU59" s="19" t="s">
        <v>104</v>
      </c>
    </row>
    <row r="60" s="9" customFormat="1" ht="24.96" customHeight="1">
      <c r="A60" s="9"/>
      <c r="B60" s="167"/>
      <c r="C60" s="168"/>
      <c r="D60" s="169" t="s">
        <v>105</v>
      </c>
      <c r="E60" s="170"/>
      <c r="F60" s="170"/>
      <c r="G60" s="170"/>
      <c r="H60" s="170"/>
      <c r="I60" s="170"/>
      <c r="J60" s="171">
        <f>J92</f>
        <v>0</v>
      </c>
      <c r="K60" s="168"/>
      <c r="L60" s="172"/>
      <c r="S60" s="9"/>
      <c r="T60" s="9"/>
      <c r="U60" s="9"/>
      <c r="V60" s="9"/>
      <c r="W60" s="9"/>
      <c r="X60" s="9"/>
      <c r="Y60" s="9"/>
      <c r="Z60" s="9"/>
      <c r="AA60" s="9"/>
      <c r="AB60" s="9"/>
      <c r="AC60" s="9"/>
      <c r="AD60" s="9"/>
      <c r="AE60" s="9"/>
    </row>
    <row r="61" s="10" customFormat="1" ht="19.92" customHeight="1">
      <c r="A61" s="10"/>
      <c r="B61" s="173"/>
      <c r="C61" s="174"/>
      <c r="D61" s="175" t="s">
        <v>106</v>
      </c>
      <c r="E61" s="176"/>
      <c r="F61" s="176"/>
      <c r="G61" s="176"/>
      <c r="H61" s="176"/>
      <c r="I61" s="176"/>
      <c r="J61" s="177">
        <f>J93</f>
        <v>0</v>
      </c>
      <c r="K61" s="174"/>
      <c r="L61" s="178"/>
      <c r="S61" s="10"/>
      <c r="T61" s="10"/>
      <c r="U61" s="10"/>
      <c r="V61" s="10"/>
      <c r="W61" s="10"/>
      <c r="X61" s="10"/>
      <c r="Y61" s="10"/>
      <c r="Z61" s="10"/>
      <c r="AA61" s="10"/>
      <c r="AB61" s="10"/>
      <c r="AC61" s="10"/>
      <c r="AD61" s="10"/>
      <c r="AE61" s="10"/>
    </row>
    <row r="62" s="10" customFormat="1" ht="19.92" customHeight="1">
      <c r="A62" s="10"/>
      <c r="B62" s="173"/>
      <c r="C62" s="174"/>
      <c r="D62" s="175" t="s">
        <v>107</v>
      </c>
      <c r="E62" s="176"/>
      <c r="F62" s="176"/>
      <c r="G62" s="176"/>
      <c r="H62" s="176"/>
      <c r="I62" s="176"/>
      <c r="J62" s="177">
        <f>J105</f>
        <v>0</v>
      </c>
      <c r="K62" s="174"/>
      <c r="L62" s="178"/>
      <c r="S62" s="10"/>
      <c r="T62" s="10"/>
      <c r="U62" s="10"/>
      <c r="V62" s="10"/>
      <c r="W62" s="10"/>
      <c r="X62" s="10"/>
      <c r="Y62" s="10"/>
      <c r="Z62" s="10"/>
      <c r="AA62" s="10"/>
      <c r="AB62" s="10"/>
      <c r="AC62" s="10"/>
      <c r="AD62" s="10"/>
      <c r="AE62" s="10"/>
    </row>
    <row r="63" s="10" customFormat="1" ht="19.92" customHeight="1">
      <c r="A63" s="10"/>
      <c r="B63" s="173"/>
      <c r="C63" s="174"/>
      <c r="D63" s="175" t="s">
        <v>108</v>
      </c>
      <c r="E63" s="176"/>
      <c r="F63" s="176"/>
      <c r="G63" s="176"/>
      <c r="H63" s="176"/>
      <c r="I63" s="176"/>
      <c r="J63" s="177">
        <f>J122</f>
        <v>0</v>
      </c>
      <c r="K63" s="174"/>
      <c r="L63" s="178"/>
      <c r="S63" s="10"/>
      <c r="T63" s="10"/>
      <c r="U63" s="10"/>
      <c r="V63" s="10"/>
      <c r="W63" s="10"/>
      <c r="X63" s="10"/>
      <c r="Y63" s="10"/>
      <c r="Z63" s="10"/>
      <c r="AA63" s="10"/>
      <c r="AB63" s="10"/>
      <c r="AC63" s="10"/>
      <c r="AD63" s="10"/>
      <c r="AE63" s="10"/>
    </row>
    <row r="64" s="10" customFormat="1" ht="19.92" customHeight="1">
      <c r="A64" s="10"/>
      <c r="B64" s="173"/>
      <c r="C64" s="174"/>
      <c r="D64" s="175" t="s">
        <v>109</v>
      </c>
      <c r="E64" s="176"/>
      <c r="F64" s="176"/>
      <c r="G64" s="176"/>
      <c r="H64" s="176"/>
      <c r="I64" s="176"/>
      <c r="J64" s="177">
        <f>J137</f>
        <v>0</v>
      </c>
      <c r="K64" s="174"/>
      <c r="L64" s="178"/>
      <c r="S64" s="10"/>
      <c r="T64" s="10"/>
      <c r="U64" s="10"/>
      <c r="V64" s="10"/>
      <c r="W64" s="10"/>
      <c r="X64" s="10"/>
      <c r="Y64" s="10"/>
      <c r="Z64" s="10"/>
      <c r="AA64" s="10"/>
      <c r="AB64" s="10"/>
      <c r="AC64" s="10"/>
      <c r="AD64" s="10"/>
      <c r="AE64" s="10"/>
    </row>
    <row r="65" s="9" customFormat="1" ht="24.96" customHeight="1">
      <c r="A65" s="9"/>
      <c r="B65" s="167"/>
      <c r="C65" s="168"/>
      <c r="D65" s="169" t="s">
        <v>110</v>
      </c>
      <c r="E65" s="170"/>
      <c r="F65" s="170"/>
      <c r="G65" s="170"/>
      <c r="H65" s="170"/>
      <c r="I65" s="170"/>
      <c r="J65" s="171">
        <f>J141</f>
        <v>0</v>
      </c>
      <c r="K65" s="168"/>
      <c r="L65" s="172"/>
      <c r="S65" s="9"/>
      <c r="T65" s="9"/>
      <c r="U65" s="9"/>
      <c r="V65" s="9"/>
      <c r="W65" s="9"/>
      <c r="X65" s="9"/>
      <c r="Y65" s="9"/>
      <c r="Z65" s="9"/>
      <c r="AA65" s="9"/>
      <c r="AB65" s="9"/>
      <c r="AC65" s="9"/>
      <c r="AD65" s="9"/>
      <c r="AE65" s="9"/>
    </row>
    <row r="66" s="10" customFormat="1" ht="19.92" customHeight="1">
      <c r="A66" s="10"/>
      <c r="B66" s="173"/>
      <c r="C66" s="174"/>
      <c r="D66" s="175" t="s">
        <v>111</v>
      </c>
      <c r="E66" s="176"/>
      <c r="F66" s="176"/>
      <c r="G66" s="176"/>
      <c r="H66" s="176"/>
      <c r="I66" s="176"/>
      <c r="J66" s="177">
        <f>J142</f>
        <v>0</v>
      </c>
      <c r="K66" s="174"/>
      <c r="L66" s="178"/>
      <c r="S66" s="10"/>
      <c r="T66" s="10"/>
      <c r="U66" s="10"/>
      <c r="V66" s="10"/>
      <c r="W66" s="10"/>
      <c r="X66" s="10"/>
      <c r="Y66" s="10"/>
      <c r="Z66" s="10"/>
      <c r="AA66" s="10"/>
      <c r="AB66" s="10"/>
      <c r="AC66" s="10"/>
      <c r="AD66" s="10"/>
      <c r="AE66" s="10"/>
    </row>
    <row r="67" s="9" customFormat="1" ht="24.96" customHeight="1">
      <c r="A67" s="9"/>
      <c r="B67" s="167"/>
      <c r="C67" s="168"/>
      <c r="D67" s="169" t="s">
        <v>112</v>
      </c>
      <c r="E67" s="170"/>
      <c r="F67" s="170"/>
      <c r="G67" s="170"/>
      <c r="H67" s="170"/>
      <c r="I67" s="170"/>
      <c r="J67" s="171">
        <f>J154</f>
        <v>0</v>
      </c>
      <c r="K67" s="168"/>
      <c r="L67" s="172"/>
      <c r="S67" s="9"/>
      <c r="T67" s="9"/>
      <c r="U67" s="9"/>
      <c r="V67" s="9"/>
      <c r="W67" s="9"/>
      <c r="X67" s="9"/>
      <c r="Y67" s="9"/>
      <c r="Z67" s="9"/>
      <c r="AA67" s="9"/>
      <c r="AB67" s="9"/>
      <c r="AC67" s="9"/>
      <c r="AD67" s="9"/>
      <c r="AE67" s="9"/>
    </row>
    <row r="68" s="10" customFormat="1" ht="19.92" customHeight="1">
      <c r="A68" s="10"/>
      <c r="B68" s="173"/>
      <c r="C68" s="174"/>
      <c r="D68" s="175" t="s">
        <v>113</v>
      </c>
      <c r="E68" s="176"/>
      <c r="F68" s="176"/>
      <c r="G68" s="176"/>
      <c r="H68" s="176"/>
      <c r="I68" s="176"/>
      <c r="J68" s="177">
        <f>J155</f>
        <v>0</v>
      </c>
      <c r="K68" s="174"/>
      <c r="L68" s="178"/>
      <c r="S68" s="10"/>
      <c r="T68" s="10"/>
      <c r="U68" s="10"/>
      <c r="V68" s="10"/>
      <c r="W68" s="10"/>
      <c r="X68" s="10"/>
      <c r="Y68" s="10"/>
      <c r="Z68" s="10"/>
      <c r="AA68" s="10"/>
      <c r="AB68" s="10"/>
      <c r="AC68" s="10"/>
      <c r="AD68" s="10"/>
      <c r="AE68" s="10"/>
    </row>
    <row r="69" s="9" customFormat="1" ht="24.96" customHeight="1">
      <c r="A69" s="9"/>
      <c r="B69" s="167"/>
      <c r="C69" s="168"/>
      <c r="D69" s="169" t="s">
        <v>114</v>
      </c>
      <c r="E69" s="170"/>
      <c r="F69" s="170"/>
      <c r="G69" s="170"/>
      <c r="H69" s="170"/>
      <c r="I69" s="170"/>
      <c r="J69" s="171">
        <f>J162</f>
        <v>0</v>
      </c>
      <c r="K69" s="168"/>
      <c r="L69" s="172"/>
      <c r="S69" s="9"/>
      <c r="T69" s="9"/>
      <c r="U69" s="9"/>
      <c r="V69" s="9"/>
      <c r="W69" s="9"/>
      <c r="X69" s="9"/>
      <c r="Y69" s="9"/>
      <c r="Z69" s="9"/>
      <c r="AA69" s="9"/>
      <c r="AB69" s="9"/>
      <c r="AC69" s="9"/>
      <c r="AD69" s="9"/>
      <c r="AE69" s="9"/>
    </row>
    <row r="70" s="10" customFormat="1" ht="19.92" customHeight="1">
      <c r="A70" s="10"/>
      <c r="B70" s="173"/>
      <c r="C70" s="174"/>
      <c r="D70" s="175" t="s">
        <v>115</v>
      </c>
      <c r="E70" s="176"/>
      <c r="F70" s="176"/>
      <c r="G70" s="176"/>
      <c r="H70" s="176"/>
      <c r="I70" s="176"/>
      <c r="J70" s="177">
        <f>J163</f>
        <v>0</v>
      </c>
      <c r="K70" s="174"/>
      <c r="L70" s="178"/>
      <c r="S70" s="10"/>
      <c r="T70" s="10"/>
      <c r="U70" s="10"/>
      <c r="V70" s="10"/>
      <c r="W70" s="10"/>
      <c r="X70" s="10"/>
      <c r="Y70" s="10"/>
      <c r="Z70" s="10"/>
      <c r="AA70" s="10"/>
      <c r="AB70" s="10"/>
      <c r="AC70" s="10"/>
      <c r="AD70" s="10"/>
      <c r="AE70" s="10"/>
    </row>
    <row r="71" s="10" customFormat="1" ht="19.92" customHeight="1">
      <c r="A71" s="10"/>
      <c r="B71" s="173"/>
      <c r="C71" s="174"/>
      <c r="D71" s="175" t="s">
        <v>116</v>
      </c>
      <c r="E71" s="176"/>
      <c r="F71" s="176"/>
      <c r="G71" s="176"/>
      <c r="H71" s="176"/>
      <c r="I71" s="176"/>
      <c r="J71" s="177">
        <f>J170</f>
        <v>0</v>
      </c>
      <c r="K71" s="174"/>
      <c r="L71" s="178"/>
      <c r="S71" s="10"/>
      <c r="T71" s="10"/>
      <c r="U71" s="10"/>
      <c r="V71" s="10"/>
      <c r="W71" s="10"/>
      <c r="X71" s="10"/>
      <c r="Y71" s="10"/>
      <c r="Z71" s="10"/>
      <c r="AA71" s="10"/>
      <c r="AB71" s="10"/>
      <c r="AC71" s="10"/>
      <c r="AD71" s="10"/>
      <c r="AE71" s="10"/>
    </row>
    <row r="72" s="2" customFormat="1" ht="21.84" customHeight="1">
      <c r="A72" s="40"/>
      <c r="B72" s="41"/>
      <c r="C72" s="42"/>
      <c r="D72" s="42"/>
      <c r="E72" s="42"/>
      <c r="F72" s="42"/>
      <c r="G72" s="42"/>
      <c r="H72" s="42"/>
      <c r="I72" s="42"/>
      <c r="J72" s="42"/>
      <c r="K72" s="42"/>
      <c r="L72" s="136"/>
      <c r="S72" s="40"/>
      <c r="T72" s="40"/>
      <c r="U72" s="40"/>
      <c r="V72" s="40"/>
      <c r="W72" s="40"/>
      <c r="X72" s="40"/>
      <c r="Y72" s="40"/>
      <c r="Z72" s="40"/>
      <c r="AA72" s="40"/>
      <c r="AB72" s="40"/>
      <c r="AC72" s="40"/>
      <c r="AD72" s="40"/>
      <c r="AE72" s="40"/>
    </row>
    <row r="73" s="2" customFormat="1" ht="6.96" customHeight="1">
      <c r="A73" s="40"/>
      <c r="B73" s="61"/>
      <c r="C73" s="62"/>
      <c r="D73" s="62"/>
      <c r="E73" s="62"/>
      <c r="F73" s="62"/>
      <c r="G73" s="62"/>
      <c r="H73" s="62"/>
      <c r="I73" s="62"/>
      <c r="J73" s="62"/>
      <c r="K73" s="62"/>
      <c r="L73" s="136"/>
      <c r="S73" s="40"/>
      <c r="T73" s="40"/>
      <c r="U73" s="40"/>
      <c r="V73" s="40"/>
      <c r="W73" s="40"/>
      <c r="X73" s="40"/>
      <c r="Y73" s="40"/>
      <c r="Z73" s="40"/>
      <c r="AA73" s="40"/>
      <c r="AB73" s="40"/>
      <c r="AC73" s="40"/>
      <c r="AD73" s="40"/>
      <c r="AE73" s="40"/>
    </row>
    <row r="77" s="2" customFormat="1" ht="6.96" customHeight="1">
      <c r="A77" s="40"/>
      <c r="B77" s="63"/>
      <c r="C77" s="64"/>
      <c r="D77" s="64"/>
      <c r="E77" s="64"/>
      <c r="F77" s="64"/>
      <c r="G77" s="64"/>
      <c r="H77" s="64"/>
      <c r="I77" s="64"/>
      <c r="J77" s="64"/>
      <c r="K77" s="64"/>
      <c r="L77" s="136"/>
      <c r="S77" s="40"/>
      <c r="T77" s="40"/>
      <c r="U77" s="40"/>
      <c r="V77" s="40"/>
      <c r="W77" s="40"/>
      <c r="X77" s="40"/>
      <c r="Y77" s="40"/>
      <c r="Z77" s="40"/>
      <c r="AA77" s="40"/>
      <c r="AB77" s="40"/>
      <c r="AC77" s="40"/>
      <c r="AD77" s="40"/>
      <c r="AE77" s="40"/>
    </row>
    <row r="78" s="2" customFormat="1" ht="24.96" customHeight="1">
      <c r="A78" s="40"/>
      <c r="B78" s="41"/>
      <c r="C78" s="25" t="s">
        <v>117</v>
      </c>
      <c r="D78" s="42"/>
      <c r="E78" s="42"/>
      <c r="F78" s="42"/>
      <c r="G78" s="42"/>
      <c r="H78" s="42"/>
      <c r="I78" s="42"/>
      <c r="J78" s="42"/>
      <c r="K78" s="42"/>
      <c r="L78" s="136"/>
      <c r="S78" s="40"/>
      <c r="T78" s="40"/>
      <c r="U78" s="40"/>
      <c r="V78" s="40"/>
      <c r="W78" s="40"/>
      <c r="X78" s="40"/>
      <c r="Y78" s="40"/>
      <c r="Z78" s="40"/>
      <c r="AA78" s="40"/>
      <c r="AB78" s="40"/>
      <c r="AC78" s="40"/>
      <c r="AD78" s="40"/>
      <c r="AE78" s="40"/>
    </row>
    <row r="79" s="2" customFormat="1" ht="6.96" customHeight="1">
      <c r="A79" s="40"/>
      <c r="B79" s="41"/>
      <c r="C79" s="42"/>
      <c r="D79" s="42"/>
      <c r="E79" s="42"/>
      <c r="F79" s="42"/>
      <c r="G79" s="42"/>
      <c r="H79" s="42"/>
      <c r="I79" s="42"/>
      <c r="J79" s="42"/>
      <c r="K79" s="42"/>
      <c r="L79" s="136"/>
      <c r="S79" s="40"/>
      <c r="T79" s="40"/>
      <c r="U79" s="40"/>
      <c r="V79" s="40"/>
      <c r="W79" s="40"/>
      <c r="X79" s="40"/>
      <c r="Y79" s="40"/>
      <c r="Z79" s="40"/>
      <c r="AA79" s="40"/>
      <c r="AB79" s="40"/>
      <c r="AC79" s="40"/>
      <c r="AD79" s="40"/>
      <c r="AE79" s="40"/>
    </row>
    <row r="80" s="2" customFormat="1" ht="12" customHeight="1">
      <c r="A80" s="40"/>
      <c r="B80" s="41"/>
      <c r="C80" s="34" t="s">
        <v>16</v>
      </c>
      <c r="D80" s="42"/>
      <c r="E80" s="42"/>
      <c r="F80" s="42"/>
      <c r="G80" s="42"/>
      <c r="H80" s="42"/>
      <c r="I80" s="42"/>
      <c r="J80" s="42"/>
      <c r="K80" s="42"/>
      <c r="L80" s="136"/>
      <c r="S80" s="40"/>
      <c r="T80" s="40"/>
      <c r="U80" s="40"/>
      <c r="V80" s="40"/>
      <c r="W80" s="40"/>
      <c r="X80" s="40"/>
      <c r="Y80" s="40"/>
      <c r="Z80" s="40"/>
      <c r="AA80" s="40"/>
      <c r="AB80" s="40"/>
      <c r="AC80" s="40"/>
      <c r="AD80" s="40"/>
      <c r="AE80" s="40"/>
    </row>
    <row r="81" s="2" customFormat="1" ht="16.5" customHeight="1">
      <c r="A81" s="40"/>
      <c r="B81" s="41"/>
      <c r="C81" s="42"/>
      <c r="D81" s="42"/>
      <c r="E81" s="162" t="str">
        <f>E7</f>
        <v>Sokolovna Turnov - Rekonstrukce kotelny</v>
      </c>
      <c r="F81" s="34"/>
      <c r="G81" s="34"/>
      <c r="H81" s="34"/>
      <c r="I81" s="42"/>
      <c r="J81" s="42"/>
      <c r="K81" s="42"/>
      <c r="L81" s="136"/>
      <c r="S81" s="40"/>
      <c r="T81" s="40"/>
      <c r="U81" s="40"/>
      <c r="V81" s="40"/>
      <c r="W81" s="40"/>
      <c r="X81" s="40"/>
      <c r="Y81" s="40"/>
      <c r="Z81" s="40"/>
      <c r="AA81" s="40"/>
      <c r="AB81" s="40"/>
      <c r="AC81" s="40"/>
      <c r="AD81" s="40"/>
      <c r="AE81" s="40"/>
    </row>
    <row r="82" s="2" customFormat="1" ht="12" customHeight="1">
      <c r="A82" s="40"/>
      <c r="B82" s="41"/>
      <c r="C82" s="34" t="s">
        <v>99</v>
      </c>
      <c r="D82" s="42"/>
      <c r="E82" s="42"/>
      <c r="F82" s="42"/>
      <c r="G82" s="42"/>
      <c r="H82" s="42"/>
      <c r="I82" s="42"/>
      <c r="J82" s="42"/>
      <c r="K82" s="42"/>
      <c r="L82" s="136"/>
      <c r="S82" s="40"/>
      <c r="T82" s="40"/>
      <c r="U82" s="40"/>
      <c r="V82" s="40"/>
      <c r="W82" s="40"/>
      <c r="X82" s="40"/>
      <c r="Y82" s="40"/>
      <c r="Z82" s="40"/>
      <c r="AA82" s="40"/>
      <c r="AB82" s="40"/>
      <c r="AC82" s="40"/>
      <c r="AD82" s="40"/>
      <c r="AE82" s="40"/>
    </row>
    <row r="83" s="2" customFormat="1" ht="16.5" customHeight="1">
      <c r="A83" s="40"/>
      <c r="B83" s="41"/>
      <c r="C83" s="42"/>
      <c r="D83" s="42"/>
      <c r="E83" s="71" t="str">
        <f>E9</f>
        <v>25061-D.1.1 - D.1.1 - Stavební část, PBŘ,VRN</v>
      </c>
      <c r="F83" s="42"/>
      <c r="G83" s="42"/>
      <c r="H83" s="42"/>
      <c r="I83" s="42"/>
      <c r="J83" s="42"/>
      <c r="K83" s="42"/>
      <c r="L83" s="136"/>
      <c r="S83" s="40"/>
      <c r="T83" s="40"/>
      <c r="U83" s="40"/>
      <c r="V83" s="40"/>
      <c r="W83" s="40"/>
      <c r="X83" s="40"/>
      <c r="Y83" s="40"/>
      <c r="Z83" s="40"/>
      <c r="AA83" s="40"/>
      <c r="AB83" s="40"/>
      <c r="AC83" s="40"/>
      <c r="AD83" s="40"/>
      <c r="AE83" s="40"/>
    </row>
    <row r="84" s="2" customFormat="1" ht="6.96" customHeight="1">
      <c r="A84" s="40"/>
      <c r="B84" s="41"/>
      <c r="C84" s="42"/>
      <c r="D84" s="42"/>
      <c r="E84" s="42"/>
      <c r="F84" s="42"/>
      <c r="G84" s="42"/>
      <c r="H84" s="42"/>
      <c r="I84" s="42"/>
      <c r="J84" s="42"/>
      <c r="K84" s="42"/>
      <c r="L84" s="136"/>
      <c r="S84" s="40"/>
      <c r="T84" s="40"/>
      <c r="U84" s="40"/>
      <c r="V84" s="40"/>
      <c r="W84" s="40"/>
      <c r="X84" s="40"/>
      <c r="Y84" s="40"/>
      <c r="Z84" s="40"/>
      <c r="AA84" s="40"/>
      <c r="AB84" s="40"/>
      <c r="AC84" s="40"/>
      <c r="AD84" s="40"/>
      <c r="AE84" s="40"/>
    </row>
    <row r="85" s="2" customFormat="1" ht="12" customHeight="1">
      <c r="A85" s="40"/>
      <c r="B85" s="41"/>
      <c r="C85" s="34" t="s">
        <v>21</v>
      </c>
      <c r="D85" s="42"/>
      <c r="E85" s="42"/>
      <c r="F85" s="29" t="str">
        <f>F12</f>
        <v>Skálova 540, Turnov</v>
      </c>
      <c r="G85" s="42"/>
      <c r="H85" s="42"/>
      <c r="I85" s="34" t="s">
        <v>23</v>
      </c>
      <c r="J85" s="74" t="str">
        <f>IF(J12="","",J12)</f>
        <v>17. 2. 2026</v>
      </c>
      <c r="K85" s="42"/>
      <c r="L85" s="136"/>
      <c r="S85" s="40"/>
      <c r="T85" s="40"/>
      <c r="U85" s="40"/>
      <c r="V85" s="40"/>
      <c r="W85" s="40"/>
      <c r="X85" s="40"/>
      <c r="Y85" s="40"/>
      <c r="Z85" s="40"/>
      <c r="AA85" s="40"/>
      <c r="AB85" s="40"/>
      <c r="AC85" s="40"/>
      <c r="AD85" s="40"/>
      <c r="AE85" s="40"/>
    </row>
    <row r="86" s="2" customFormat="1" ht="6.96" customHeight="1">
      <c r="A86" s="40"/>
      <c r="B86" s="41"/>
      <c r="C86" s="42"/>
      <c r="D86" s="42"/>
      <c r="E86" s="42"/>
      <c r="F86" s="42"/>
      <c r="G86" s="42"/>
      <c r="H86" s="42"/>
      <c r="I86" s="42"/>
      <c r="J86" s="42"/>
      <c r="K86" s="42"/>
      <c r="L86" s="136"/>
      <c r="S86" s="40"/>
      <c r="T86" s="40"/>
      <c r="U86" s="40"/>
      <c r="V86" s="40"/>
      <c r="W86" s="40"/>
      <c r="X86" s="40"/>
      <c r="Y86" s="40"/>
      <c r="Z86" s="40"/>
      <c r="AA86" s="40"/>
      <c r="AB86" s="40"/>
      <c r="AC86" s="40"/>
      <c r="AD86" s="40"/>
      <c r="AE86" s="40"/>
    </row>
    <row r="87" s="2" customFormat="1" ht="25.65" customHeight="1">
      <c r="A87" s="40"/>
      <c r="B87" s="41"/>
      <c r="C87" s="34" t="s">
        <v>25</v>
      </c>
      <c r="D87" s="42"/>
      <c r="E87" s="42"/>
      <c r="F87" s="29" t="str">
        <f>E15</f>
        <v>TJ Sokol Turnov, Skálova 540,Turnov</v>
      </c>
      <c r="G87" s="42"/>
      <c r="H87" s="42"/>
      <c r="I87" s="34" t="s">
        <v>32</v>
      </c>
      <c r="J87" s="38" t="str">
        <f>E21</f>
        <v>PROFES PROJEKT spol. s r.o.</v>
      </c>
      <c r="K87" s="42"/>
      <c r="L87" s="136"/>
      <c r="S87" s="40"/>
      <c r="T87" s="40"/>
      <c r="U87" s="40"/>
      <c r="V87" s="40"/>
      <c r="W87" s="40"/>
      <c r="X87" s="40"/>
      <c r="Y87" s="40"/>
      <c r="Z87" s="40"/>
      <c r="AA87" s="40"/>
      <c r="AB87" s="40"/>
      <c r="AC87" s="40"/>
      <c r="AD87" s="40"/>
      <c r="AE87" s="40"/>
    </row>
    <row r="88" s="2" customFormat="1" ht="15.15" customHeight="1">
      <c r="A88" s="40"/>
      <c r="B88" s="41"/>
      <c r="C88" s="34" t="s">
        <v>30</v>
      </c>
      <c r="D88" s="42"/>
      <c r="E88" s="42"/>
      <c r="F88" s="29" t="str">
        <f>IF(E18="","",E18)</f>
        <v>Vyplň údaj</v>
      </c>
      <c r="G88" s="42"/>
      <c r="H88" s="42"/>
      <c r="I88" s="34" t="s">
        <v>37</v>
      </c>
      <c r="J88" s="38" t="str">
        <f>E24</f>
        <v xml:space="preserve"> </v>
      </c>
      <c r="K88" s="42"/>
      <c r="L88" s="136"/>
      <c r="S88" s="40"/>
      <c r="T88" s="40"/>
      <c r="U88" s="40"/>
      <c r="V88" s="40"/>
      <c r="W88" s="40"/>
      <c r="X88" s="40"/>
      <c r="Y88" s="40"/>
      <c r="Z88" s="40"/>
      <c r="AA88" s="40"/>
      <c r="AB88" s="40"/>
      <c r="AC88" s="40"/>
      <c r="AD88" s="40"/>
      <c r="AE88" s="40"/>
    </row>
    <row r="89" s="2" customFormat="1" ht="10.32" customHeight="1">
      <c r="A89" s="40"/>
      <c r="B89" s="41"/>
      <c r="C89" s="42"/>
      <c r="D89" s="42"/>
      <c r="E89" s="42"/>
      <c r="F89" s="42"/>
      <c r="G89" s="42"/>
      <c r="H89" s="42"/>
      <c r="I89" s="42"/>
      <c r="J89" s="42"/>
      <c r="K89" s="42"/>
      <c r="L89" s="136"/>
      <c r="S89" s="40"/>
      <c r="T89" s="40"/>
      <c r="U89" s="40"/>
      <c r="V89" s="40"/>
      <c r="W89" s="40"/>
      <c r="X89" s="40"/>
      <c r="Y89" s="40"/>
      <c r="Z89" s="40"/>
      <c r="AA89" s="40"/>
      <c r="AB89" s="40"/>
      <c r="AC89" s="40"/>
      <c r="AD89" s="40"/>
      <c r="AE89" s="40"/>
    </row>
    <row r="90" s="11" customFormat="1" ht="29.28" customHeight="1">
      <c r="A90" s="179"/>
      <c r="B90" s="180"/>
      <c r="C90" s="181" t="s">
        <v>118</v>
      </c>
      <c r="D90" s="182" t="s">
        <v>60</v>
      </c>
      <c r="E90" s="182" t="s">
        <v>56</v>
      </c>
      <c r="F90" s="182" t="s">
        <v>57</v>
      </c>
      <c r="G90" s="182" t="s">
        <v>119</v>
      </c>
      <c r="H90" s="182" t="s">
        <v>120</v>
      </c>
      <c r="I90" s="182" t="s">
        <v>121</v>
      </c>
      <c r="J90" s="183" t="s">
        <v>103</v>
      </c>
      <c r="K90" s="184" t="s">
        <v>122</v>
      </c>
      <c r="L90" s="185"/>
      <c r="M90" s="94" t="s">
        <v>19</v>
      </c>
      <c r="N90" s="95" t="s">
        <v>45</v>
      </c>
      <c r="O90" s="95" t="s">
        <v>123</v>
      </c>
      <c r="P90" s="95" t="s">
        <v>124</v>
      </c>
      <c r="Q90" s="95" t="s">
        <v>125</v>
      </c>
      <c r="R90" s="95" t="s">
        <v>126</v>
      </c>
      <c r="S90" s="95" t="s">
        <v>127</v>
      </c>
      <c r="T90" s="96" t="s">
        <v>128</v>
      </c>
      <c r="U90" s="179"/>
      <c r="V90" s="179"/>
      <c r="W90" s="179"/>
      <c r="X90" s="179"/>
      <c r="Y90" s="179"/>
      <c r="Z90" s="179"/>
      <c r="AA90" s="179"/>
      <c r="AB90" s="179"/>
      <c r="AC90" s="179"/>
      <c r="AD90" s="179"/>
      <c r="AE90" s="179"/>
    </row>
    <row r="91" s="2" customFormat="1" ht="22.8" customHeight="1">
      <c r="A91" s="40"/>
      <c r="B91" s="41"/>
      <c r="C91" s="101" t="s">
        <v>129</v>
      </c>
      <c r="D91" s="42"/>
      <c r="E91" s="42"/>
      <c r="F91" s="42"/>
      <c r="G91" s="42"/>
      <c r="H91" s="42"/>
      <c r="I91" s="42"/>
      <c r="J91" s="186">
        <f>BK91</f>
        <v>0</v>
      </c>
      <c r="K91" s="42"/>
      <c r="L91" s="46"/>
      <c r="M91" s="97"/>
      <c r="N91" s="187"/>
      <c r="O91" s="98"/>
      <c r="P91" s="188">
        <f>P92+P141+P154+P162</f>
        <v>0</v>
      </c>
      <c r="Q91" s="98"/>
      <c r="R91" s="188">
        <f>R92+R141+R154+R162</f>
        <v>6.4602055999999992</v>
      </c>
      <c r="S91" s="98"/>
      <c r="T91" s="189">
        <f>T92+T141+T154+T162</f>
        <v>3.0009840000000003</v>
      </c>
      <c r="U91" s="40"/>
      <c r="V91" s="40"/>
      <c r="W91" s="40"/>
      <c r="X91" s="40"/>
      <c r="Y91" s="40"/>
      <c r="Z91" s="40"/>
      <c r="AA91" s="40"/>
      <c r="AB91" s="40"/>
      <c r="AC91" s="40"/>
      <c r="AD91" s="40"/>
      <c r="AE91" s="40"/>
      <c r="AT91" s="19" t="s">
        <v>74</v>
      </c>
      <c r="AU91" s="19" t="s">
        <v>104</v>
      </c>
      <c r="BK91" s="190">
        <f>BK92+BK141+BK154+BK162</f>
        <v>0</v>
      </c>
    </row>
    <row r="92" s="12" customFormat="1" ht="25.92" customHeight="1">
      <c r="A92" s="12"/>
      <c r="B92" s="191"/>
      <c r="C92" s="192"/>
      <c r="D92" s="193" t="s">
        <v>74</v>
      </c>
      <c r="E92" s="194" t="s">
        <v>130</v>
      </c>
      <c r="F92" s="194" t="s">
        <v>131</v>
      </c>
      <c r="G92" s="192"/>
      <c r="H92" s="192"/>
      <c r="I92" s="195"/>
      <c r="J92" s="196">
        <f>BK92</f>
        <v>0</v>
      </c>
      <c r="K92" s="192"/>
      <c r="L92" s="197"/>
      <c r="M92" s="198"/>
      <c r="N92" s="199"/>
      <c r="O92" s="199"/>
      <c r="P92" s="200">
        <f>P93+P105+P122+P137</f>
        <v>0</v>
      </c>
      <c r="Q92" s="199"/>
      <c r="R92" s="200">
        <f>R93+R105+R122+R137</f>
        <v>6.4161719999999995</v>
      </c>
      <c r="S92" s="199"/>
      <c r="T92" s="201">
        <f>T93+T105+T122+T137</f>
        <v>3.0009840000000003</v>
      </c>
      <c r="U92" s="12"/>
      <c r="V92" s="12"/>
      <c r="W92" s="12"/>
      <c r="X92" s="12"/>
      <c r="Y92" s="12"/>
      <c r="Z92" s="12"/>
      <c r="AA92" s="12"/>
      <c r="AB92" s="12"/>
      <c r="AC92" s="12"/>
      <c r="AD92" s="12"/>
      <c r="AE92" s="12"/>
      <c r="AR92" s="202" t="s">
        <v>83</v>
      </c>
      <c r="AT92" s="203" t="s">
        <v>74</v>
      </c>
      <c r="AU92" s="203" t="s">
        <v>75</v>
      </c>
      <c r="AY92" s="202" t="s">
        <v>132</v>
      </c>
      <c r="BK92" s="204">
        <f>BK93+BK105+BK122+BK137</f>
        <v>0</v>
      </c>
    </row>
    <row r="93" s="12" customFormat="1" ht="22.8" customHeight="1">
      <c r="A93" s="12"/>
      <c r="B93" s="191"/>
      <c r="C93" s="192"/>
      <c r="D93" s="193" t="s">
        <v>74</v>
      </c>
      <c r="E93" s="205" t="s">
        <v>133</v>
      </c>
      <c r="F93" s="205" t="s">
        <v>134</v>
      </c>
      <c r="G93" s="192"/>
      <c r="H93" s="192"/>
      <c r="I93" s="195"/>
      <c r="J93" s="206">
        <f>BK93</f>
        <v>0</v>
      </c>
      <c r="K93" s="192"/>
      <c r="L93" s="197"/>
      <c r="M93" s="198"/>
      <c r="N93" s="199"/>
      <c r="O93" s="199"/>
      <c r="P93" s="200">
        <f>SUM(P94:P104)</f>
        <v>0</v>
      </c>
      <c r="Q93" s="199"/>
      <c r="R93" s="200">
        <f>SUM(R94:R104)</f>
        <v>6.4161719999999995</v>
      </c>
      <c r="S93" s="199"/>
      <c r="T93" s="201">
        <f>SUM(T94:T104)</f>
        <v>0.20000000000000001</v>
      </c>
      <c r="U93" s="12"/>
      <c r="V93" s="12"/>
      <c r="W93" s="12"/>
      <c r="X93" s="12"/>
      <c r="Y93" s="12"/>
      <c r="Z93" s="12"/>
      <c r="AA93" s="12"/>
      <c r="AB93" s="12"/>
      <c r="AC93" s="12"/>
      <c r="AD93" s="12"/>
      <c r="AE93" s="12"/>
      <c r="AR93" s="202" t="s">
        <v>83</v>
      </c>
      <c r="AT93" s="203" t="s">
        <v>74</v>
      </c>
      <c r="AU93" s="203" t="s">
        <v>83</v>
      </c>
      <c r="AY93" s="202" t="s">
        <v>132</v>
      </c>
      <c r="BK93" s="204">
        <f>SUM(BK94:BK104)</f>
        <v>0</v>
      </c>
    </row>
    <row r="94" s="2" customFormat="1" ht="24.15" customHeight="1">
      <c r="A94" s="40"/>
      <c r="B94" s="41"/>
      <c r="C94" s="207" t="s">
        <v>83</v>
      </c>
      <c r="D94" s="207" t="s">
        <v>135</v>
      </c>
      <c r="E94" s="208" t="s">
        <v>136</v>
      </c>
      <c r="F94" s="209" t="s">
        <v>137</v>
      </c>
      <c r="G94" s="210" t="s">
        <v>138</v>
      </c>
      <c r="H94" s="211">
        <v>101.84399999999999</v>
      </c>
      <c r="I94" s="212"/>
      <c r="J94" s="213">
        <f>ROUND(I94*H94,2)</f>
        <v>0</v>
      </c>
      <c r="K94" s="214"/>
      <c r="L94" s="46"/>
      <c r="M94" s="215" t="s">
        <v>19</v>
      </c>
      <c r="N94" s="216" t="s">
        <v>46</v>
      </c>
      <c r="O94" s="86"/>
      <c r="P94" s="217">
        <f>O94*H94</f>
        <v>0</v>
      </c>
      <c r="Q94" s="217">
        <v>0.063</v>
      </c>
      <c r="R94" s="217">
        <f>Q94*H94</f>
        <v>6.4161719999999995</v>
      </c>
      <c r="S94" s="217">
        <v>0</v>
      </c>
      <c r="T94" s="218">
        <f>S94*H94</f>
        <v>0</v>
      </c>
      <c r="U94" s="40"/>
      <c r="V94" s="40"/>
      <c r="W94" s="40"/>
      <c r="X94" s="40"/>
      <c r="Y94" s="40"/>
      <c r="Z94" s="40"/>
      <c r="AA94" s="40"/>
      <c r="AB94" s="40"/>
      <c r="AC94" s="40"/>
      <c r="AD94" s="40"/>
      <c r="AE94" s="40"/>
      <c r="AR94" s="219" t="s">
        <v>139</v>
      </c>
      <c r="AT94" s="219" t="s">
        <v>140</v>
      </c>
      <c r="AU94" s="219" t="s">
        <v>85</v>
      </c>
      <c r="AY94" s="19" t="s">
        <v>132</v>
      </c>
      <c r="BE94" s="220">
        <f>IF(N94="základní",J94,0)</f>
        <v>0</v>
      </c>
      <c r="BF94" s="220">
        <f>IF(N94="snížená",J94,0)</f>
        <v>0</v>
      </c>
      <c r="BG94" s="220">
        <f>IF(N94="zákl. přenesená",J94,0)</f>
        <v>0</v>
      </c>
      <c r="BH94" s="220">
        <f>IF(N94="sníž. přenesená",J94,0)</f>
        <v>0</v>
      </c>
      <c r="BI94" s="220">
        <f>IF(N94="nulová",J94,0)</f>
        <v>0</v>
      </c>
      <c r="BJ94" s="19" t="s">
        <v>83</v>
      </c>
      <c r="BK94" s="220">
        <f>ROUND(I94*H94,2)</f>
        <v>0</v>
      </c>
      <c r="BL94" s="19" t="s">
        <v>139</v>
      </c>
      <c r="BM94" s="219" t="s">
        <v>141</v>
      </c>
    </row>
    <row r="95" s="2" customFormat="1">
      <c r="A95" s="40"/>
      <c r="B95" s="41"/>
      <c r="C95" s="42"/>
      <c r="D95" s="221" t="s">
        <v>142</v>
      </c>
      <c r="E95" s="42"/>
      <c r="F95" s="222" t="s">
        <v>137</v>
      </c>
      <c r="G95" s="42"/>
      <c r="H95" s="42"/>
      <c r="I95" s="223"/>
      <c r="J95" s="42"/>
      <c r="K95" s="42"/>
      <c r="L95" s="46"/>
      <c r="M95" s="224"/>
      <c r="N95" s="225"/>
      <c r="O95" s="86"/>
      <c r="P95" s="86"/>
      <c r="Q95" s="86"/>
      <c r="R95" s="86"/>
      <c r="S95" s="86"/>
      <c r="T95" s="87"/>
      <c r="U95" s="40"/>
      <c r="V95" s="40"/>
      <c r="W95" s="40"/>
      <c r="X95" s="40"/>
      <c r="Y95" s="40"/>
      <c r="Z95" s="40"/>
      <c r="AA95" s="40"/>
      <c r="AB95" s="40"/>
      <c r="AC95" s="40"/>
      <c r="AD95" s="40"/>
      <c r="AE95" s="40"/>
      <c r="AT95" s="19" t="s">
        <v>142</v>
      </c>
      <c r="AU95" s="19" t="s">
        <v>85</v>
      </c>
    </row>
    <row r="96" s="2" customFormat="1">
      <c r="A96" s="40"/>
      <c r="B96" s="41"/>
      <c r="C96" s="42"/>
      <c r="D96" s="226" t="s">
        <v>143</v>
      </c>
      <c r="E96" s="42"/>
      <c r="F96" s="227" t="s">
        <v>144</v>
      </c>
      <c r="G96" s="42"/>
      <c r="H96" s="42"/>
      <c r="I96" s="223"/>
      <c r="J96" s="42"/>
      <c r="K96" s="42"/>
      <c r="L96" s="46"/>
      <c r="M96" s="224"/>
      <c r="N96" s="225"/>
      <c r="O96" s="86"/>
      <c r="P96" s="86"/>
      <c r="Q96" s="86"/>
      <c r="R96" s="86"/>
      <c r="S96" s="86"/>
      <c r="T96" s="87"/>
      <c r="U96" s="40"/>
      <c r="V96" s="40"/>
      <c r="W96" s="40"/>
      <c r="X96" s="40"/>
      <c r="Y96" s="40"/>
      <c r="Z96" s="40"/>
      <c r="AA96" s="40"/>
      <c r="AB96" s="40"/>
      <c r="AC96" s="40"/>
      <c r="AD96" s="40"/>
      <c r="AE96" s="40"/>
      <c r="AT96" s="19" t="s">
        <v>143</v>
      </c>
      <c r="AU96" s="19" t="s">
        <v>85</v>
      </c>
    </row>
    <row r="97" s="13" customFormat="1">
      <c r="A97" s="13"/>
      <c r="B97" s="228"/>
      <c r="C97" s="229"/>
      <c r="D97" s="221" t="s">
        <v>145</v>
      </c>
      <c r="E97" s="230" t="s">
        <v>19</v>
      </c>
      <c r="F97" s="231" t="s">
        <v>146</v>
      </c>
      <c r="G97" s="229"/>
      <c r="H97" s="232">
        <v>101.84399999999999</v>
      </c>
      <c r="I97" s="233"/>
      <c r="J97" s="229"/>
      <c r="K97" s="229"/>
      <c r="L97" s="234"/>
      <c r="M97" s="235"/>
      <c r="N97" s="236"/>
      <c r="O97" s="236"/>
      <c r="P97" s="236"/>
      <c r="Q97" s="236"/>
      <c r="R97" s="236"/>
      <c r="S97" s="236"/>
      <c r="T97" s="237"/>
      <c r="U97" s="13"/>
      <c r="V97" s="13"/>
      <c r="W97" s="13"/>
      <c r="X97" s="13"/>
      <c r="Y97" s="13"/>
      <c r="Z97" s="13"/>
      <c r="AA97" s="13"/>
      <c r="AB97" s="13"/>
      <c r="AC97" s="13"/>
      <c r="AD97" s="13"/>
      <c r="AE97" s="13"/>
      <c r="AT97" s="238" t="s">
        <v>145</v>
      </c>
      <c r="AU97" s="238" t="s">
        <v>85</v>
      </c>
      <c r="AV97" s="13" t="s">
        <v>85</v>
      </c>
      <c r="AW97" s="13" t="s">
        <v>36</v>
      </c>
      <c r="AX97" s="13" t="s">
        <v>75</v>
      </c>
      <c r="AY97" s="238" t="s">
        <v>132</v>
      </c>
    </row>
    <row r="98" s="14" customFormat="1">
      <c r="A98" s="14"/>
      <c r="B98" s="239"/>
      <c r="C98" s="240"/>
      <c r="D98" s="221" t="s">
        <v>145</v>
      </c>
      <c r="E98" s="241" t="s">
        <v>19</v>
      </c>
      <c r="F98" s="242" t="s">
        <v>147</v>
      </c>
      <c r="G98" s="240"/>
      <c r="H98" s="243">
        <v>101.84399999999999</v>
      </c>
      <c r="I98" s="244"/>
      <c r="J98" s="240"/>
      <c r="K98" s="240"/>
      <c r="L98" s="245"/>
      <c r="M98" s="246"/>
      <c r="N98" s="247"/>
      <c r="O98" s="247"/>
      <c r="P98" s="247"/>
      <c r="Q98" s="247"/>
      <c r="R98" s="247"/>
      <c r="S98" s="247"/>
      <c r="T98" s="248"/>
      <c r="U98" s="14"/>
      <c r="V98" s="14"/>
      <c r="W98" s="14"/>
      <c r="X98" s="14"/>
      <c r="Y98" s="14"/>
      <c r="Z98" s="14"/>
      <c r="AA98" s="14"/>
      <c r="AB98" s="14"/>
      <c r="AC98" s="14"/>
      <c r="AD98" s="14"/>
      <c r="AE98" s="14"/>
      <c r="AT98" s="249" t="s">
        <v>145</v>
      </c>
      <c r="AU98" s="249" t="s">
        <v>85</v>
      </c>
      <c r="AV98" s="14" t="s">
        <v>148</v>
      </c>
      <c r="AW98" s="14" t="s">
        <v>36</v>
      </c>
      <c r="AX98" s="14" t="s">
        <v>83</v>
      </c>
      <c r="AY98" s="249" t="s">
        <v>132</v>
      </c>
    </row>
    <row r="99" s="2" customFormat="1" ht="37.8" customHeight="1">
      <c r="A99" s="40"/>
      <c r="B99" s="41"/>
      <c r="C99" s="207" t="s">
        <v>85</v>
      </c>
      <c r="D99" s="207" t="s">
        <v>140</v>
      </c>
      <c r="E99" s="208" t="s">
        <v>149</v>
      </c>
      <c r="F99" s="209" t="s">
        <v>150</v>
      </c>
      <c r="G99" s="210" t="s">
        <v>151</v>
      </c>
      <c r="H99" s="211">
        <v>1</v>
      </c>
      <c r="I99" s="212"/>
      <c r="J99" s="213">
        <f>ROUND(I99*H99,2)</f>
        <v>0</v>
      </c>
      <c r="K99" s="214"/>
      <c r="L99" s="46"/>
      <c r="M99" s="215" t="s">
        <v>19</v>
      </c>
      <c r="N99" s="216" t="s">
        <v>46</v>
      </c>
      <c r="O99" s="86"/>
      <c r="P99" s="217">
        <f>O99*H99</f>
        <v>0</v>
      </c>
      <c r="Q99" s="217">
        <v>0</v>
      </c>
      <c r="R99" s="217">
        <f>Q99*H99</f>
        <v>0</v>
      </c>
      <c r="S99" s="217">
        <v>0</v>
      </c>
      <c r="T99" s="218">
        <f>S99*H99</f>
        <v>0</v>
      </c>
      <c r="U99" s="40"/>
      <c r="V99" s="40"/>
      <c r="W99" s="40"/>
      <c r="X99" s="40"/>
      <c r="Y99" s="40"/>
      <c r="Z99" s="40"/>
      <c r="AA99" s="40"/>
      <c r="AB99" s="40"/>
      <c r="AC99" s="40"/>
      <c r="AD99" s="40"/>
      <c r="AE99" s="40"/>
      <c r="AR99" s="219" t="s">
        <v>139</v>
      </c>
      <c r="AT99" s="219" t="s">
        <v>140</v>
      </c>
      <c r="AU99" s="219" t="s">
        <v>85</v>
      </c>
      <c r="AY99" s="19" t="s">
        <v>132</v>
      </c>
      <c r="BE99" s="220">
        <f>IF(N99="základní",J99,0)</f>
        <v>0</v>
      </c>
      <c r="BF99" s="220">
        <f>IF(N99="snížená",J99,0)</f>
        <v>0</v>
      </c>
      <c r="BG99" s="220">
        <f>IF(N99="zákl. přenesená",J99,0)</f>
        <v>0</v>
      </c>
      <c r="BH99" s="220">
        <f>IF(N99="sníž. přenesená",J99,0)</f>
        <v>0</v>
      </c>
      <c r="BI99" s="220">
        <f>IF(N99="nulová",J99,0)</f>
        <v>0</v>
      </c>
      <c r="BJ99" s="19" t="s">
        <v>83</v>
      </c>
      <c r="BK99" s="220">
        <f>ROUND(I99*H99,2)</f>
        <v>0</v>
      </c>
      <c r="BL99" s="19" t="s">
        <v>139</v>
      </c>
      <c r="BM99" s="219" t="s">
        <v>152</v>
      </c>
    </row>
    <row r="100" s="2" customFormat="1">
      <c r="A100" s="40"/>
      <c r="B100" s="41"/>
      <c r="C100" s="42"/>
      <c r="D100" s="221" t="s">
        <v>142</v>
      </c>
      <c r="E100" s="42"/>
      <c r="F100" s="222" t="s">
        <v>153</v>
      </c>
      <c r="G100" s="42"/>
      <c r="H100" s="42"/>
      <c r="I100" s="223"/>
      <c r="J100" s="42"/>
      <c r="K100" s="42"/>
      <c r="L100" s="46"/>
      <c r="M100" s="224"/>
      <c r="N100" s="225"/>
      <c r="O100" s="86"/>
      <c r="P100" s="86"/>
      <c r="Q100" s="86"/>
      <c r="R100" s="86"/>
      <c r="S100" s="86"/>
      <c r="T100" s="87"/>
      <c r="U100" s="40"/>
      <c r="V100" s="40"/>
      <c r="W100" s="40"/>
      <c r="X100" s="40"/>
      <c r="Y100" s="40"/>
      <c r="Z100" s="40"/>
      <c r="AA100" s="40"/>
      <c r="AB100" s="40"/>
      <c r="AC100" s="40"/>
      <c r="AD100" s="40"/>
      <c r="AE100" s="40"/>
      <c r="AT100" s="19" t="s">
        <v>142</v>
      </c>
      <c r="AU100" s="19" t="s">
        <v>85</v>
      </c>
    </row>
    <row r="101" s="2" customFormat="1" ht="24.15" customHeight="1">
      <c r="A101" s="40"/>
      <c r="B101" s="41"/>
      <c r="C101" s="207" t="s">
        <v>148</v>
      </c>
      <c r="D101" s="207" t="s">
        <v>140</v>
      </c>
      <c r="E101" s="208" t="s">
        <v>154</v>
      </c>
      <c r="F101" s="209" t="s">
        <v>155</v>
      </c>
      <c r="G101" s="210" t="s">
        <v>156</v>
      </c>
      <c r="H101" s="211">
        <v>1</v>
      </c>
      <c r="I101" s="212"/>
      <c r="J101" s="213">
        <f>ROUND(I101*H101,2)</f>
        <v>0</v>
      </c>
      <c r="K101" s="214"/>
      <c r="L101" s="46"/>
      <c r="M101" s="215" t="s">
        <v>19</v>
      </c>
      <c r="N101" s="216" t="s">
        <v>46</v>
      </c>
      <c r="O101" s="86"/>
      <c r="P101" s="217">
        <f>O101*H101</f>
        <v>0</v>
      </c>
      <c r="Q101" s="217">
        <v>0</v>
      </c>
      <c r="R101" s="217">
        <f>Q101*H101</f>
        <v>0</v>
      </c>
      <c r="S101" s="217">
        <v>0.20000000000000001</v>
      </c>
      <c r="T101" s="218">
        <f>S101*H101</f>
        <v>0.20000000000000001</v>
      </c>
      <c r="U101" s="40"/>
      <c r="V101" s="40"/>
      <c r="W101" s="40"/>
      <c r="X101" s="40"/>
      <c r="Y101" s="40"/>
      <c r="Z101" s="40"/>
      <c r="AA101" s="40"/>
      <c r="AB101" s="40"/>
      <c r="AC101" s="40"/>
      <c r="AD101" s="40"/>
      <c r="AE101" s="40"/>
      <c r="AR101" s="219" t="s">
        <v>139</v>
      </c>
      <c r="AT101" s="219" t="s">
        <v>140</v>
      </c>
      <c r="AU101" s="219" t="s">
        <v>85</v>
      </c>
      <c r="AY101" s="19" t="s">
        <v>132</v>
      </c>
      <c r="BE101" s="220">
        <f>IF(N101="základní",J101,0)</f>
        <v>0</v>
      </c>
      <c r="BF101" s="220">
        <f>IF(N101="snížená",J101,0)</f>
        <v>0</v>
      </c>
      <c r="BG101" s="220">
        <f>IF(N101="zákl. přenesená",J101,0)</f>
        <v>0</v>
      </c>
      <c r="BH101" s="220">
        <f>IF(N101="sníž. přenesená",J101,0)</f>
        <v>0</v>
      </c>
      <c r="BI101" s="220">
        <f>IF(N101="nulová",J101,0)</f>
        <v>0</v>
      </c>
      <c r="BJ101" s="19" t="s">
        <v>83</v>
      </c>
      <c r="BK101" s="220">
        <f>ROUND(I101*H101,2)</f>
        <v>0</v>
      </c>
      <c r="BL101" s="19" t="s">
        <v>139</v>
      </c>
      <c r="BM101" s="219" t="s">
        <v>157</v>
      </c>
    </row>
    <row r="102" s="2" customFormat="1">
      <c r="A102" s="40"/>
      <c r="B102" s="41"/>
      <c r="C102" s="42"/>
      <c r="D102" s="221" t="s">
        <v>142</v>
      </c>
      <c r="E102" s="42"/>
      <c r="F102" s="222" t="s">
        <v>158</v>
      </c>
      <c r="G102" s="42"/>
      <c r="H102" s="42"/>
      <c r="I102" s="223"/>
      <c r="J102" s="42"/>
      <c r="K102" s="42"/>
      <c r="L102" s="46"/>
      <c r="M102" s="224"/>
      <c r="N102" s="225"/>
      <c r="O102" s="86"/>
      <c r="P102" s="86"/>
      <c r="Q102" s="86"/>
      <c r="R102" s="86"/>
      <c r="S102" s="86"/>
      <c r="T102" s="87"/>
      <c r="U102" s="40"/>
      <c r="V102" s="40"/>
      <c r="W102" s="40"/>
      <c r="X102" s="40"/>
      <c r="Y102" s="40"/>
      <c r="Z102" s="40"/>
      <c r="AA102" s="40"/>
      <c r="AB102" s="40"/>
      <c r="AC102" s="40"/>
      <c r="AD102" s="40"/>
      <c r="AE102" s="40"/>
      <c r="AT102" s="19" t="s">
        <v>142</v>
      </c>
      <c r="AU102" s="19" t="s">
        <v>85</v>
      </c>
    </row>
    <row r="103" s="13" customFormat="1">
      <c r="A103" s="13"/>
      <c r="B103" s="228"/>
      <c r="C103" s="229"/>
      <c r="D103" s="221" t="s">
        <v>145</v>
      </c>
      <c r="E103" s="230" t="s">
        <v>19</v>
      </c>
      <c r="F103" s="231" t="s">
        <v>83</v>
      </c>
      <c r="G103" s="229"/>
      <c r="H103" s="232">
        <v>1</v>
      </c>
      <c r="I103" s="233"/>
      <c r="J103" s="229"/>
      <c r="K103" s="229"/>
      <c r="L103" s="234"/>
      <c r="M103" s="235"/>
      <c r="N103" s="236"/>
      <c r="O103" s="236"/>
      <c r="P103" s="236"/>
      <c r="Q103" s="236"/>
      <c r="R103" s="236"/>
      <c r="S103" s="236"/>
      <c r="T103" s="237"/>
      <c r="U103" s="13"/>
      <c r="V103" s="13"/>
      <c r="W103" s="13"/>
      <c r="X103" s="13"/>
      <c r="Y103" s="13"/>
      <c r="Z103" s="13"/>
      <c r="AA103" s="13"/>
      <c r="AB103" s="13"/>
      <c r="AC103" s="13"/>
      <c r="AD103" s="13"/>
      <c r="AE103" s="13"/>
      <c r="AT103" s="238" t="s">
        <v>145</v>
      </c>
      <c r="AU103" s="238" t="s">
        <v>85</v>
      </c>
      <c r="AV103" s="13" t="s">
        <v>85</v>
      </c>
      <c r="AW103" s="13" t="s">
        <v>36</v>
      </c>
      <c r="AX103" s="13" t="s">
        <v>75</v>
      </c>
      <c r="AY103" s="238" t="s">
        <v>132</v>
      </c>
    </row>
    <row r="104" s="14" customFormat="1">
      <c r="A104" s="14"/>
      <c r="B104" s="239"/>
      <c r="C104" s="240"/>
      <c r="D104" s="221" t="s">
        <v>145</v>
      </c>
      <c r="E104" s="241" t="s">
        <v>19</v>
      </c>
      <c r="F104" s="242" t="s">
        <v>147</v>
      </c>
      <c r="G104" s="240"/>
      <c r="H104" s="243">
        <v>1</v>
      </c>
      <c r="I104" s="244"/>
      <c r="J104" s="240"/>
      <c r="K104" s="240"/>
      <c r="L104" s="245"/>
      <c r="M104" s="246"/>
      <c r="N104" s="247"/>
      <c r="O104" s="247"/>
      <c r="P104" s="247"/>
      <c r="Q104" s="247"/>
      <c r="R104" s="247"/>
      <c r="S104" s="247"/>
      <c r="T104" s="248"/>
      <c r="U104" s="14"/>
      <c r="V104" s="14"/>
      <c r="W104" s="14"/>
      <c r="X104" s="14"/>
      <c r="Y104" s="14"/>
      <c r="Z104" s="14"/>
      <c r="AA104" s="14"/>
      <c r="AB104" s="14"/>
      <c r="AC104" s="14"/>
      <c r="AD104" s="14"/>
      <c r="AE104" s="14"/>
      <c r="AT104" s="249" t="s">
        <v>145</v>
      </c>
      <c r="AU104" s="249" t="s">
        <v>85</v>
      </c>
      <c r="AV104" s="14" t="s">
        <v>148</v>
      </c>
      <c r="AW104" s="14" t="s">
        <v>36</v>
      </c>
      <c r="AX104" s="14" t="s">
        <v>83</v>
      </c>
      <c r="AY104" s="249" t="s">
        <v>132</v>
      </c>
    </row>
    <row r="105" s="12" customFormat="1" ht="22.8" customHeight="1">
      <c r="A105" s="12"/>
      <c r="B105" s="191"/>
      <c r="C105" s="192"/>
      <c r="D105" s="193" t="s">
        <v>74</v>
      </c>
      <c r="E105" s="205" t="s">
        <v>159</v>
      </c>
      <c r="F105" s="205" t="s">
        <v>160</v>
      </c>
      <c r="G105" s="192"/>
      <c r="H105" s="192"/>
      <c r="I105" s="195"/>
      <c r="J105" s="206">
        <f>BK105</f>
        <v>0</v>
      </c>
      <c r="K105" s="192"/>
      <c r="L105" s="197"/>
      <c r="M105" s="198"/>
      <c r="N105" s="199"/>
      <c r="O105" s="199"/>
      <c r="P105" s="200">
        <f>SUM(P106:P121)</f>
        <v>0</v>
      </c>
      <c r="Q105" s="199"/>
      <c r="R105" s="200">
        <f>SUM(R106:R121)</f>
        <v>0</v>
      </c>
      <c r="S105" s="199"/>
      <c r="T105" s="201">
        <f>SUM(T106:T121)</f>
        <v>2.8009840000000001</v>
      </c>
      <c r="U105" s="12"/>
      <c r="V105" s="12"/>
      <c r="W105" s="12"/>
      <c r="X105" s="12"/>
      <c r="Y105" s="12"/>
      <c r="Z105" s="12"/>
      <c r="AA105" s="12"/>
      <c r="AB105" s="12"/>
      <c r="AC105" s="12"/>
      <c r="AD105" s="12"/>
      <c r="AE105" s="12"/>
      <c r="AR105" s="202" t="s">
        <v>83</v>
      </c>
      <c r="AT105" s="203" t="s">
        <v>74</v>
      </c>
      <c r="AU105" s="203" t="s">
        <v>83</v>
      </c>
      <c r="AY105" s="202" t="s">
        <v>132</v>
      </c>
      <c r="BK105" s="204">
        <f>SUM(BK106:BK121)</f>
        <v>0</v>
      </c>
    </row>
    <row r="106" s="2" customFormat="1" ht="49.05" customHeight="1">
      <c r="A106" s="40"/>
      <c r="B106" s="41"/>
      <c r="C106" s="207" t="s">
        <v>139</v>
      </c>
      <c r="D106" s="207" t="s">
        <v>140</v>
      </c>
      <c r="E106" s="208" t="s">
        <v>161</v>
      </c>
      <c r="F106" s="209" t="s">
        <v>162</v>
      </c>
      <c r="G106" s="210" t="s">
        <v>138</v>
      </c>
      <c r="H106" s="211">
        <v>54</v>
      </c>
      <c r="I106" s="212"/>
      <c r="J106" s="213">
        <f>ROUND(I106*H106,2)</f>
        <v>0</v>
      </c>
      <c r="K106" s="214"/>
      <c r="L106" s="46"/>
      <c r="M106" s="215" t="s">
        <v>19</v>
      </c>
      <c r="N106" s="216" t="s">
        <v>46</v>
      </c>
      <c r="O106" s="86"/>
      <c r="P106" s="217">
        <f>O106*H106</f>
        <v>0</v>
      </c>
      <c r="Q106" s="217">
        <v>0</v>
      </c>
      <c r="R106" s="217">
        <f>Q106*H106</f>
        <v>0</v>
      </c>
      <c r="S106" s="217">
        <v>0</v>
      </c>
      <c r="T106" s="218">
        <f>S106*H106</f>
        <v>0</v>
      </c>
      <c r="U106" s="40"/>
      <c r="V106" s="40"/>
      <c r="W106" s="40"/>
      <c r="X106" s="40"/>
      <c r="Y106" s="40"/>
      <c r="Z106" s="40"/>
      <c r="AA106" s="40"/>
      <c r="AB106" s="40"/>
      <c r="AC106" s="40"/>
      <c r="AD106" s="40"/>
      <c r="AE106" s="40"/>
      <c r="AR106" s="219" t="s">
        <v>139</v>
      </c>
      <c r="AT106" s="219" t="s">
        <v>140</v>
      </c>
      <c r="AU106" s="219" t="s">
        <v>85</v>
      </c>
      <c r="AY106" s="19" t="s">
        <v>132</v>
      </c>
      <c r="BE106" s="220">
        <f>IF(N106="základní",J106,0)</f>
        <v>0</v>
      </c>
      <c r="BF106" s="220">
        <f>IF(N106="snížená",J106,0)</f>
        <v>0</v>
      </c>
      <c r="BG106" s="220">
        <f>IF(N106="zákl. přenesená",J106,0)</f>
        <v>0</v>
      </c>
      <c r="BH106" s="220">
        <f>IF(N106="sníž. přenesená",J106,0)</f>
        <v>0</v>
      </c>
      <c r="BI106" s="220">
        <f>IF(N106="nulová",J106,0)</f>
        <v>0</v>
      </c>
      <c r="BJ106" s="19" t="s">
        <v>83</v>
      </c>
      <c r="BK106" s="220">
        <f>ROUND(I106*H106,2)</f>
        <v>0</v>
      </c>
      <c r="BL106" s="19" t="s">
        <v>139</v>
      </c>
      <c r="BM106" s="219" t="s">
        <v>163</v>
      </c>
    </row>
    <row r="107" s="2" customFormat="1">
      <c r="A107" s="40"/>
      <c r="B107" s="41"/>
      <c r="C107" s="42"/>
      <c r="D107" s="221" t="s">
        <v>142</v>
      </c>
      <c r="E107" s="42"/>
      <c r="F107" s="222" t="s">
        <v>162</v>
      </c>
      <c r="G107" s="42"/>
      <c r="H107" s="42"/>
      <c r="I107" s="223"/>
      <c r="J107" s="42"/>
      <c r="K107" s="42"/>
      <c r="L107" s="46"/>
      <c r="M107" s="224"/>
      <c r="N107" s="225"/>
      <c r="O107" s="86"/>
      <c r="P107" s="86"/>
      <c r="Q107" s="86"/>
      <c r="R107" s="86"/>
      <c r="S107" s="86"/>
      <c r="T107" s="87"/>
      <c r="U107" s="40"/>
      <c r="V107" s="40"/>
      <c r="W107" s="40"/>
      <c r="X107" s="40"/>
      <c r="Y107" s="40"/>
      <c r="Z107" s="40"/>
      <c r="AA107" s="40"/>
      <c r="AB107" s="40"/>
      <c r="AC107" s="40"/>
      <c r="AD107" s="40"/>
      <c r="AE107" s="40"/>
      <c r="AT107" s="19" t="s">
        <v>142</v>
      </c>
      <c r="AU107" s="19" t="s">
        <v>85</v>
      </c>
    </row>
    <row r="108" s="2" customFormat="1">
      <c r="A108" s="40"/>
      <c r="B108" s="41"/>
      <c r="C108" s="42"/>
      <c r="D108" s="226" t="s">
        <v>143</v>
      </c>
      <c r="E108" s="42"/>
      <c r="F108" s="227" t="s">
        <v>164</v>
      </c>
      <c r="G108" s="42"/>
      <c r="H108" s="42"/>
      <c r="I108" s="223"/>
      <c r="J108" s="42"/>
      <c r="K108" s="42"/>
      <c r="L108" s="46"/>
      <c r="M108" s="224"/>
      <c r="N108" s="225"/>
      <c r="O108" s="86"/>
      <c r="P108" s="86"/>
      <c r="Q108" s="86"/>
      <c r="R108" s="86"/>
      <c r="S108" s="86"/>
      <c r="T108" s="87"/>
      <c r="U108" s="40"/>
      <c r="V108" s="40"/>
      <c r="W108" s="40"/>
      <c r="X108" s="40"/>
      <c r="Y108" s="40"/>
      <c r="Z108" s="40"/>
      <c r="AA108" s="40"/>
      <c r="AB108" s="40"/>
      <c r="AC108" s="40"/>
      <c r="AD108" s="40"/>
      <c r="AE108" s="40"/>
      <c r="AT108" s="19" t="s">
        <v>143</v>
      </c>
      <c r="AU108" s="19" t="s">
        <v>85</v>
      </c>
    </row>
    <row r="109" s="13" customFormat="1">
      <c r="A109" s="13"/>
      <c r="B109" s="228"/>
      <c r="C109" s="229"/>
      <c r="D109" s="221" t="s">
        <v>145</v>
      </c>
      <c r="E109" s="230" t="s">
        <v>19</v>
      </c>
      <c r="F109" s="231" t="s">
        <v>165</v>
      </c>
      <c r="G109" s="229"/>
      <c r="H109" s="232">
        <v>54</v>
      </c>
      <c r="I109" s="233"/>
      <c r="J109" s="229"/>
      <c r="K109" s="229"/>
      <c r="L109" s="234"/>
      <c r="M109" s="235"/>
      <c r="N109" s="236"/>
      <c r="O109" s="236"/>
      <c r="P109" s="236"/>
      <c r="Q109" s="236"/>
      <c r="R109" s="236"/>
      <c r="S109" s="236"/>
      <c r="T109" s="237"/>
      <c r="U109" s="13"/>
      <c r="V109" s="13"/>
      <c r="W109" s="13"/>
      <c r="X109" s="13"/>
      <c r="Y109" s="13"/>
      <c r="Z109" s="13"/>
      <c r="AA109" s="13"/>
      <c r="AB109" s="13"/>
      <c r="AC109" s="13"/>
      <c r="AD109" s="13"/>
      <c r="AE109" s="13"/>
      <c r="AT109" s="238" t="s">
        <v>145</v>
      </c>
      <c r="AU109" s="238" t="s">
        <v>85</v>
      </c>
      <c r="AV109" s="13" t="s">
        <v>85</v>
      </c>
      <c r="AW109" s="13" t="s">
        <v>36</v>
      </c>
      <c r="AX109" s="13" t="s">
        <v>75</v>
      </c>
      <c r="AY109" s="238" t="s">
        <v>132</v>
      </c>
    </row>
    <row r="110" s="14" customFormat="1">
      <c r="A110" s="14"/>
      <c r="B110" s="239"/>
      <c r="C110" s="240"/>
      <c r="D110" s="221" t="s">
        <v>145</v>
      </c>
      <c r="E110" s="241" t="s">
        <v>19</v>
      </c>
      <c r="F110" s="242" t="s">
        <v>147</v>
      </c>
      <c r="G110" s="240"/>
      <c r="H110" s="243">
        <v>54</v>
      </c>
      <c r="I110" s="244"/>
      <c r="J110" s="240"/>
      <c r="K110" s="240"/>
      <c r="L110" s="245"/>
      <c r="M110" s="246"/>
      <c r="N110" s="247"/>
      <c r="O110" s="247"/>
      <c r="P110" s="247"/>
      <c r="Q110" s="247"/>
      <c r="R110" s="247"/>
      <c r="S110" s="247"/>
      <c r="T110" s="248"/>
      <c r="U110" s="14"/>
      <c r="V110" s="14"/>
      <c r="W110" s="14"/>
      <c r="X110" s="14"/>
      <c r="Y110" s="14"/>
      <c r="Z110" s="14"/>
      <c r="AA110" s="14"/>
      <c r="AB110" s="14"/>
      <c r="AC110" s="14"/>
      <c r="AD110" s="14"/>
      <c r="AE110" s="14"/>
      <c r="AT110" s="249" t="s">
        <v>145</v>
      </c>
      <c r="AU110" s="249" t="s">
        <v>85</v>
      </c>
      <c r="AV110" s="14" t="s">
        <v>148</v>
      </c>
      <c r="AW110" s="14" t="s">
        <v>36</v>
      </c>
      <c r="AX110" s="14" t="s">
        <v>75</v>
      </c>
      <c r="AY110" s="249" t="s">
        <v>132</v>
      </c>
    </row>
    <row r="111" s="15" customFormat="1">
      <c r="A111" s="15"/>
      <c r="B111" s="250"/>
      <c r="C111" s="251"/>
      <c r="D111" s="221" t="s">
        <v>145</v>
      </c>
      <c r="E111" s="252" t="s">
        <v>19</v>
      </c>
      <c r="F111" s="253" t="s">
        <v>166</v>
      </c>
      <c r="G111" s="251"/>
      <c r="H111" s="254">
        <v>54</v>
      </c>
      <c r="I111" s="255"/>
      <c r="J111" s="251"/>
      <c r="K111" s="251"/>
      <c r="L111" s="256"/>
      <c r="M111" s="257"/>
      <c r="N111" s="258"/>
      <c r="O111" s="258"/>
      <c r="P111" s="258"/>
      <c r="Q111" s="258"/>
      <c r="R111" s="258"/>
      <c r="S111" s="258"/>
      <c r="T111" s="259"/>
      <c r="U111" s="15"/>
      <c r="V111" s="15"/>
      <c r="W111" s="15"/>
      <c r="X111" s="15"/>
      <c r="Y111" s="15"/>
      <c r="Z111" s="15"/>
      <c r="AA111" s="15"/>
      <c r="AB111" s="15"/>
      <c r="AC111" s="15"/>
      <c r="AD111" s="15"/>
      <c r="AE111" s="15"/>
      <c r="AT111" s="260" t="s">
        <v>145</v>
      </c>
      <c r="AU111" s="260" t="s">
        <v>85</v>
      </c>
      <c r="AV111" s="15" t="s">
        <v>139</v>
      </c>
      <c r="AW111" s="15" t="s">
        <v>36</v>
      </c>
      <c r="AX111" s="15" t="s">
        <v>83</v>
      </c>
      <c r="AY111" s="260" t="s">
        <v>132</v>
      </c>
    </row>
    <row r="112" s="2" customFormat="1" ht="21.75" customHeight="1">
      <c r="A112" s="40"/>
      <c r="B112" s="41"/>
      <c r="C112" s="207" t="s">
        <v>167</v>
      </c>
      <c r="D112" s="207" t="s">
        <v>140</v>
      </c>
      <c r="E112" s="208" t="s">
        <v>168</v>
      </c>
      <c r="F112" s="209" t="s">
        <v>169</v>
      </c>
      <c r="G112" s="210" t="s">
        <v>138</v>
      </c>
      <c r="H112" s="211">
        <v>2</v>
      </c>
      <c r="I112" s="212"/>
      <c r="J112" s="213">
        <f>ROUND(I112*H112,2)</f>
        <v>0</v>
      </c>
      <c r="K112" s="214"/>
      <c r="L112" s="46"/>
      <c r="M112" s="215" t="s">
        <v>19</v>
      </c>
      <c r="N112" s="216" t="s">
        <v>46</v>
      </c>
      <c r="O112" s="86"/>
      <c r="P112" s="217">
        <f>O112*H112</f>
        <v>0</v>
      </c>
      <c r="Q112" s="217">
        <v>0</v>
      </c>
      <c r="R112" s="217">
        <f>Q112*H112</f>
        <v>0</v>
      </c>
      <c r="S112" s="217">
        <v>0.075999999999999998</v>
      </c>
      <c r="T112" s="218">
        <f>S112*H112</f>
        <v>0.152</v>
      </c>
      <c r="U112" s="40"/>
      <c r="V112" s="40"/>
      <c r="W112" s="40"/>
      <c r="X112" s="40"/>
      <c r="Y112" s="40"/>
      <c r="Z112" s="40"/>
      <c r="AA112" s="40"/>
      <c r="AB112" s="40"/>
      <c r="AC112" s="40"/>
      <c r="AD112" s="40"/>
      <c r="AE112" s="40"/>
      <c r="AR112" s="219" t="s">
        <v>139</v>
      </c>
      <c r="AT112" s="219" t="s">
        <v>140</v>
      </c>
      <c r="AU112" s="219" t="s">
        <v>85</v>
      </c>
      <c r="AY112" s="19" t="s">
        <v>132</v>
      </c>
      <c r="BE112" s="220">
        <f>IF(N112="základní",J112,0)</f>
        <v>0</v>
      </c>
      <c r="BF112" s="220">
        <f>IF(N112="snížená",J112,0)</f>
        <v>0</v>
      </c>
      <c r="BG112" s="220">
        <f>IF(N112="zákl. přenesená",J112,0)</f>
        <v>0</v>
      </c>
      <c r="BH112" s="220">
        <f>IF(N112="sníž. přenesená",J112,0)</f>
        <v>0</v>
      </c>
      <c r="BI112" s="220">
        <f>IF(N112="nulová",J112,0)</f>
        <v>0</v>
      </c>
      <c r="BJ112" s="19" t="s">
        <v>83</v>
      </c>
      <c r="BK112" s="220">
        <f>ROUND(I112*H112,2)</f>
        <v>0</v>
      </c>
      <c r="BL112" s="19" t="s">
        <v>139</v>
      </c>
      <c r="BM112" s="219" t="s">
        <v>170</v>
      </c>
    </row>
    <row r="113" s="2" customFormat="1">
      <c r="A113" s="40"/>
      <c r="B113" s="41"/>
      <c r="C113" s="42"/>
      <c r="D113" s="221" t="s">
        <v>142</v>
      </c>
      <c r="E113" s="42"/>
      <c r="F113" s="222" t="s">
        <v>171</v>
      </c>
      <c r="G113" s="42"/>
      <c r="H113" s="42"/>
      <c r="I113" s="223"/>
      <c r="J113" s="42"/>
      <c r="K113" s="42"/>
      <c r="L113" s="46"/>
      <c r="M113" s="224"/>
      <c r="N113" s="225"/>
      <c r="O113" s="86"/>
      <c r="P113" s="86"/>
      <c r="Q113" s="86"/>
      <c r="R113" s="86"/>
      <c r="S113" s="86"/>
      <c r="T113" s="87"/>
      <c r="U113" s="40"/>
      <c r="V113" s="40"/>
      <c r="W113" s="40"/>
      <c r="X113" s="40"/>
      <c r="Y113" s="40"/>
      <c r="Z113" s="40"/>
      <c r="AA113" s="40"/>
      <c r="AB113" s="40"/>
      <c r="AC113" s="40"/>
      <c r="AD113" s="40"/>
      <c r="AE113" s="40"/>
      <c r="AT113" s="19" t="s">
        <v>142</v>
      </c>
      <c r="AU113" s="19" t="s">
        <v>85</v>
      </c>
    </row>
    <row r="114" s="2" customFormat="1">
      <c r="A114" s="40"/>
      <c r="B114" s="41"/>
      <c r="C114" s="42"/>
      <c r="D114" s="226" t="s">
        <v>143</v>
      </c>
      <c r="E114" s="42"/>
      <c r="F114" s="227" t="s">
        <v>172</v>
      </c>
      <c r="G114" s="42"/>
      <c r="H114" s="42"/>
      <c r="I114" s="223"/>
      <c r="J114" s="42"/>
      <c r="K114" s="42"/>
      <c r="L114" s="46"/>
      <c r="M114" s="224"/>
      <c r="N114" s="225"/>
      <c r="O114" s="86"/>
      <c r="P114" s="86"/>
      <c r="Q114" s="86"/>
      <c r="R114" s="86"/>
      <c r="S114" s="86"/>
      <c r="T114" s="87"/>
      <c r="U114" s="40"/>
      <c r="V114" s="40"/>
      <c r="W114" s="40"/>
      <c r="X114" s="40"/>
      <c r="Y114" s="40"/>
      <c r="Z114" s="40"/>
      <c r="AA114" s="40"/>
      <c r="AB114" s="40"/>
      <c r="AC114" s="40"/>
      <c r="AD114" s="40"/>
      <c r="AE114" s="40"/>
      <c r="AT114" s="19" t="s">
        <v>143</v>
      </c>
      <c r="AU114" s="19" t="s">
        <v>85</v>
      </c>
    </row>
    <row r="115" s="13" customFormat="1">
      <c r="A115" s="13"/>
      <c r="B115" s="228"/>
      <c r="C115" s="229"/>
      <c r="D115" s="221" t="s">
        <v>145</v>
      </c>
      <c r="E115" s="230" t="s">
        <v>19</v>
      </c>
      <c r="F115" s="231" t="s">
        <v>85</v>
      </c>
      <c r="G115" s="229"/>
      <c r="H115" s="232">
        <v>2</v>
      </c>
      <c r="I115" s="233"/>
      <c r="J115" s="229"/>
      <c r="K115" s="229"/>
      <c r="L115" s="234"/>
      <c r="M115" s="235"/>
      <c r="N115" s="236"/>
      <c r="O115" s="236"/>
      <c r="P115" s="236"/>
      <c r="Q115" s="236"/>
      <c r="R115" s="236"/>
      <c r="S115" s="236"/>
      <c r="T115" s="237"/>
      <c r="U115" s="13"/>
      <c r="V115" s="13"/>
      <c r="W115" s="13"/>
      <c r="X115" s="13"/>
      <c r="Y115" s="13"/>
      <c r="Z115" s="13"/>
      <c r="AA115" s="13"/>
      <c r="AB115" s="13"/>
      <c r="AC115" s="13"/>
      <c r="AD115" s="13"/>
      <c r="AE115" s="13"/>
      <c r="AT115" s="238" t="s">
        <v>145</v>
      </c>
      <c r="AU115" s="238" t="s">
        <v>85</v>
      </c>
      <c r="AV115" s="13" t="s">
        <v>85</v>
      </c>
      <c r="AW115" s="13" t="s">
        <v>36</v>
      </c>
      <c r="AX115" s="13" t="s">
        <v>75</v>
      </c>
      <c r="AY115" s="238" t="s">
        <v>132</v>
      </c>
    </row>
    <row r="116" s="14" customFormat="1">
      <c r="A116" s="14"/>
      <c r="B116" s="239"/>
      <c r="C116" s="240"/>
      <c r="D116" s="221" t="s">
        <v>145</v>
      </c>
      <c r="E116" s="241" t="s">
        <v>19</v>
      </c>
      <c r="F116" s="242" t="s">
        <v>147</v>
      </c>
      <c r="G116" s="240"/>
      <c r="H116" s="243">
        <v>2</v>
      </c>
      <c r="I116" s="244"/>
      <c r="J116" s="240"/>
      <c r="K116" s="240"/>
      <c r="L116" s="245"/>
      <c r="M116" s="246"/>
      <c r="N116" s="247"/>
      <c r="O116" s="247"/>
      <c r="P116" s="247"/>
      <c r="Q116" s="247"/>
      <c r="R116" s="247"/>
      <c r="S116" s="247"/>
      <c r="T116" s="248"/>
      <c r="U116" s="14"/>
      <c r="V116" s="14"/>
      <c r="W116" s="14"/>
      <c r="X116" s="14"/>
      <c r="Y116" s="14"/>
      <c r="Z116" s="14"/>
      <c r="AA116" s="14"/>
      <c r="AB116" s="14"/>
      <c r="AC116" s="14"/>
      <c r="AD116" s="14"/>
      <c r="AE116" s="14"/>
      <c r="AT116" s="249" t="s">
        <v>145</v>
      </c>
      <c r="AU116" s="249" t="s">
        <v>85</v>
      </c>
      <c r="AV116" s="14" t="s">
        <v>148</v>
      </c>
      <c r="AW116" s="14" t="s">
        <v>36</v>
      </c>
      <c r="AX116" s="14" t="s">
        <v>83</v>
      </c>
      <c r="AY116" s="249" t="s">
        <v>132</v>
      </c>
    </row>
    <row r="117" s="2" customFormat="1" ht="37.8" customHeight="1">
      <c r="A117" s="40"/>
      <c r="B117" s="41"/>
      <c r="C117" s="207" t="s">
        <v>133</v>
      </c>
      <c r="D117" s="207" t="s">
        <v>140</v>
      </c>
      <c r="E117" s="208" t="s">
        <v>173</v>
      </c>
      <c r="F117" s="209" t="s">
        <v>174</v>
      </c>
      <c r="G117" s="210" t="s">
        <v>138</v>
      </c>
      <c r="H117" s="211">
        <v>101.884</v>
      </c>
      <c r="I117" s="212"/>
      <c r="J117" s="213">
        <f>ROUND(I117*H117,2)</f>
        <v>0</v>
      </c>
      <c r="K117" s="214"/>
      <c r="L117" s="46"/>
      <c r="M117" s="215" t="s">
        <v>19</v>
      </c>
      <c r="N117" s="216" t="s">
        <v>46</v>
      </c>
      <c r="O117" s="86"/>
      <c r="P117" s="217">
        <f>O117*H117</f>
        <v>0</v>
      </c>
      <c r="Q117" s="217">
        <v>0</v>
      </c>
      <c r="R117" s="217">
        <f>Q117*H117</f>
        <v>0</v>
      </c>
      <c r="S117" s="217">
        <v>0.025999999999999999</v>
      </c>
      <c r="T117" s="218">
        <f>S117*H117</f>
        <v>2.648984</v>
      </c>
      <c r="U117" s="40"/>
      <c r="V117" s="40"/>
      <c r="W117" s="40"/>
      <c r="X117" s="40"/>
      <c r="Y117" s="40"/>
      <c r="Z117" s="40"/>
      <c r="AA117" s="40"/>
      <c r="AB117" s="40"/>
      <c r="AC117" s="40"/>
      <c r="AD117" s="40"/>
      <c r="AE117" s="40"/>
      <c r="AR117" s="219" t="s">
        <v>139</v>
      </c>
      <c r="AT117" s="219" t="s">
        <v>140</v>
      </c>
      <c r="AU117" s="219" t="s">
        <v>85</v>
      </c>
      <c r="AY117" s="19" t="s">
        <v>132</v>
      </c>
      <c r="BE117" s="220">
        <f>IF(N117="základní",J117,0)</f>
        <v>0</v>
      </c>
      <c r="BF117" s="220">
        <f>IF(N117="snížená",J117,0)</f>
        <v>0</v>
      </c>
      <c r="BG117" s="220">
        <f>IF(N117="zákl. přenesená",J117,0)</f>
        <v>0</v>
      </c>
      <c r="BH117" s="220">
        <f>IF(N117="sníž. přenesená",J117,0)</f>
        <v>0</v>
      </c>
      <c r="BI117" s="220">
        <f>IF(N117="nulová",J117,0)</f>
        <v>0</v>
      </c>
      <c r="BJ117" s="19" t="s">
        <v>83</v>
      </c>
      <c r="BK117" s="220">
        <f>ROUND(I117*H117,2)</f>
        <v>0</v>
      </c>
      <c r="BL117" s="19" t="s">
        <v>139</v>
      </c>
      <c r="BM117" s="219" t="s">
        <v>175</v>
      </c>
    </row>
    <row r="118" s="2" customFormat="1">
      <c r="A118" s="40"/>
      <c r="B118" s="41"/>
      <c r="C118" s="42"/>
      <c r="D118" s="221" t="s">
        <v>142</v>
      </c>
      <c r="E118" s="42"/>
      <c r="F118" s="222" t="s">
        <v>176</v>
      </c>
      <c r="G118" s="42"/>
      <c r="H118" s="42"/>
      <c r="I118" s="223"/>
      <c r="J118" s="42"/>
      <c r="K118" s="42"/>
      <c r="L118" s="46"/>
      <c r="M118" s="224"/>
      <c r="N118" s="225"/>
      <c r="O118" s="86"/>
      <c r="P118" s="86"/>
      <c r="Q118" s="86"/>
      <c r="R118" s="86"/>
      <c r="S118" s="86"/>
      <c r="T118" s="87"/>
      <c r="U118" s="40"/>
      <c r="V118" s="40"/>
      <c r="W118" s="40"/>
      <c r="X118" s="40"/>
      <c r="Y118" s="40"/>
      <c r="Z118" s="40"/>
      <c r="AA118" s="40"/>
      <c r="AB118" s="40"/>
      <c r="AC118" s="40"/>
      <c r="AD118" s="40"/>
      <c r="AE118" s="40"/>
      <c r="AT118" s="19" t="s">
        <v>142</v>
      </c>
      <c r="AU118" s="19" t="s">
        <v>85</v>
      </c>
    </row>
    <row r="119" s="2" customFormat="1">
      <c r="A119" s="40"/>
      <c r="B119" s="41"/>
      <c r="C119" s="42"/>
      <c r="D119" s="226" t="s">
        <v>143</v>
      </c>
      <c r="E119" s="42"/>
      <c r="F119" s="227" t="s">
        <v>177</v>
      </c>
      <c r="G119" s="42"/>
      <c r="H119" s="42"/>
      <c r="I119" s="223"/>
      <c r="J119" s="42"/>
      <c r="K119" s="42"/>
      <c r="L119" s="46"/>
      <c r="M119" s="224"/>
      <c r="N119" s="225"/>
      <c r="O119" s="86"/>
      <c r="P119" s="86"/>
      <c r="Q119" s="86"/>
      <c r="R119" s="86"/>
      <c r="S119" s="86"/>
      <c r="T119" s="87"/>
      <c r="U119" s="40"/>
      <c r="V119" s="40"/>
      <c r="W119" s="40"/>
      <c r="X119" s="40"/>
      <c r="Y119" s="40"/>
      <c r="Z119" s="40"/>
      <c r="AA119" s="40"/>
      <c r="AB119" s="40"/>
      <c r="AC119" s="40"/>
      <c r="AD119" s="40"/>
      <c r="AE119" s="40"/>
      <c r="AT119" s="19" t="s">
        <v>143</v>
      </c>
      <c r="AU119" s="19" t="s">
        <v>85</v>
      </c>
    </row>
    <row r="120" s="13" customFormat="1">
      <c r="A120" s="13"/>
      <c r="B120" s="228"/>
      <c r="C120" s="229"/>
      <c r="D120" s="221" t="s">
        <v>145</v>
      </c>
      <c r="E120" s="230" t="s">
        <v>19</v>
      </c>
      <c r="F120" s="231" t="s">
        <v>178</v>
      </c>
      <c r="G120" s="229"/>
      <c r="H120" s="232">
        <v>101.884</v>
      </c>
      <c r="I120" s="233"/>
      <c r="J120" s="229"/>
      <c r="K120" s="229"/>
      <c r="L120" s="234"/>
      <c r="M120" s="235"/>
      <c r="N120" s="236"/>
      <c r="O120" s="236"/>
      <c r="P120" s="236"/>
      <c r="Q120" s="236"/>
      <c r="R120" s="236"/>
      <c r="S120" s="236"/>
      <c r="T120" s="237"/>
      <c r="U120" s="13"/>
      <c r="V120" s="13"/>
      <c r="W120" s="13"/>
      <c r="X120" s="13"/>
      <c r="Y120" s="13"/>
      <c r="Z120" s="13"/>
      <c r="AA120" s="13"/>
      <c r="AB120" s="13"/>
      <c r="AC120" s="13"/>
      <c r="AD120" s="13"/>
      <c r="AE120" s="13"/>
      <c r="AT120" s="238" t="s">
        <v>145</v>
      </c>
      <c r="AU120" s="238" t="s">
        <v>85</v>
      </c>
      <c r="AV120" s="13" t="s">
        <v>85</v>
      </c>
      <c r="AW120" s="13" t="s">
        <v>36</v>
      </c>
      <c r="AX120" s="13" t="s">
        <v>75</v>
      </c>
      <c r="AY120" s="238" t="s">
        <v>132</v>
      </c>
    </row>
    <row r="121" s="14" customFormat="1">
      <c r="A121" s="14"/>
      <c r="B121" s="239"/>
      <c r="C121" s="240"/>
      <c r="D121" s="221" t="s">
        <v>145</v>
      </c>
      <c r="E121" s="241" t="s">
        <v>19</v>
      </c>
      <c r="F121" s="242" t="s">
        <v>147</v>
      </c>
      <c r="G121" s="240"/>
      <c r="H121" s="243">
        <v>101.884</v>
      </c>
      <c r="I121" s="244"/>
      <c r="J121" s="240"/>
      <c r="K121" s="240"/>
      <c r="L121" s="245"/>
      <c r="M121" s="246"/>
      <c r="N121" s="247"/>
      <c r="O121" s="247"/>
      <c r="P121" s="247"/>
      <c r="Q121" s="247"/>
      <c r="R121" s="247"/>
      <c r="S121" s="247"/>
      <c r="T121" s="248"/>
      <c r="U121" s="14"/>
      <c r="V121" s="14"/>
      <c r="W121" s="14"/>
      <c r="X121" s="14"/>
      <c r="Y121" s="14"/>
      <c r="Z121" s="14"/>
      <c r="AA121" s="14"/>
      <c r="AB121" s="14"/>
      <c r="AC121" s="14"/>
      <c r="AD121" s="14"/>
      <c r="AE121" s="14"/>
      <c r="AT121" s="249" t="s">
        <v>145</v>
      </c>
      <c r="AU121" s="249" t="s">
        <v>85</v>
      </c>
      <c r="AV121" s="14" t="s">
        <v>148</v>
      </c>
      <c r="AW121" s="14" t="s">
        <v>36</v>
      </c>
      <c r="AX121" s="14" t="s">
        <v>83</v>
      </c>
      <c r="AY121" s="249" t="s">
        <v>132</v>
      </c>
    </row>
    <row r="122" s="12" customFormat="1" ht="22.8" customHeight="1">
      <c r="A122" s="12"/>
      <c r="B122" s="191"/>
      <c r="C122" s="192"/>
      <c r="D122" s="193" t="s">
        <v>74</v>
      </c>
      <c r="E122" s="205" t="s">
        <v>179</v>
      </c>
      <c r="F122" s="205" t="s">
        <v>180</v>
      </c>
      <c r="G122" s="192"/>
      <c r="H122" s="192"/>
      <c r="I122" s="195"/>
      <c r="J122" s="206">
        <f>BK122</f>
        <v>0</v>
      </c>
      <c r="K122" s="192"/>
      <c r="L122" s="197"/>
      <c r="M122" s="198"/>
      <c r="N122" s="199"/>
      <c r="O122" s="199"/>
      <c r="P122" s="200">
        <f>SUM(P123:P136)</f>
        <v>0</v>
      </c>
      <c r="Q122" s="199"/>
      <c r="R122" s="200">
        <f>SUM(R123:R136)</f>
        <v>0</v>
      </c>
      <c r="S122" s="199"/>
      <c r="T122" s="201">
        <f>SUM(T123:T136)</f>
        <v>0</v>
      </c>
      <c r="U122" s="12"/>
      <c r="V122" s="12"/>
      <c r="W122" s="12"/>
      <c r="X122" s="12"/>
      <c r="Y122" s="12"/>
      <c r="Z122" s="12"/>
      <c r="AA122" s="12"/>
      <c r="AB122" s="12"/>
      <c r="AC122" s="12"/>
      <c r="AD122" s="12"/>
      <c r="AE122" s="12"/>
      <c r="AR122" s="202" t="s">
        <v>83</v>
      </c>
      <c r="AT122" s="203" t="s">
        <v>74</v>
      </c>
      <c r="AU122" s="203" t="s">
        <v>83</v>
      </c>
      <c r="AY122" s="202" t="s">
        <v>132</v>
      </c>
      <c r="BK122" s="204">
        <f>SUM(BK123:BK136)</f>
        <v>0</v>
      </c>
    </row>
    <row r="123" s="2" customFormat="1" ht="24.15" customHeight="1">
      <c r="A123" s="40"/>
      <c r="B123" s="41"/>
      <c r="C123" s="207" t="s">
        <v>181</v>
      </c>
      <c r="D123" s="207" t="s">
        <v>140</v>
      </c>
      <c r="E123" s="208" t="s">
        <v>182</v>
      </c>
      <c r="F123" s="209" t="s">
        <v>183</v>
      </c>
      <c r="G123" s="210" t="s">
        <v>184</v>
      </c>
      <c r="H123" s="211">
        <v>3.0009999999999999</v>
      </c>
      <c r="I123" s="212"/>
      <c r="J123" s="213">
        <f>ROUND(I123*H123,2)</f>
        <v>0</v>
      </c>
      <c r="K123" s="214"/>
      <c r="L123" s="46"/>
      <c r="M123" s="215" t="s">
        <v>19</v>
      </c>
      <c r="N123" s="216" t="s">
        <v>46</v>
      </c>
      <c r="O123" s="86"/>
      <c r="P123" s="217">
        <f>O123*H123</f>
        <v>0</v>
      </c>
      <c r="Q123" s="217">
        <v>0</v>
      </c>
      <c r="R123" s="217">
        <f>Q123*H123</f>
        <v>0</v>
      </c>
      <c r="S123" s="217">
        <v>0</v>
      </c>
      <c r="T123" s="218">
        <f>S123*H123</f>
        <v>0</v>
      </c>
      <c r="U123" s="40"/>
      <c r="V123" s="40"/>
      <c r="W123" s="40"/>
      <c r="X123" s="40"/>
      <c r="Y123" s="40"/>
      <c r="Z123" s="40"/>
      <c r="AA123" s="40"/>
      <c r="AB123" s="40"/>
      <c r="AC123" s="40"/>
      <c r="AD123" s="40"/>
      <c r="AE123" s="40"/>
      <c r="AR123" s="219" t="s">
        <v>139</v>
      </c>
      <c r="AT123" s="219" t="s">
        <v>140</v>
      </c>
      <c r="AU123" s="219" t="s">
        <v>85</v>
      </c>
      <c r="AY123" s="19" t="s">
        <v>132</v>
      </c>
      <c r="BE123" s="220">
        <f>IF(N123="základní",J123,0)</f>
        <v>0</v>
      </c>
      <c r="BF123" s="220">
        <f>IF(N123="snížená",J123,0)</f>
        <v>0</v>
      </c>
      <c r="BG123" s="220">
        <f>IF(N123="zákl. přenesená",J123,0)</f>
        <v>0</v>
      </c>
      <c r="BH123" s="220">
        <f>IF(N123="sníž. přenesená",J123,0)</f>
        <v>0</v>
      </c>
      <c r="BI123" s="220">
        <f>IF(N123="nulová",J123,0)</f>
        <v>0</v>
      </c>
      <c r="BJ123" s="19" t="s">
        <v>83</v>
      </c>
      <c r="BK123" s="220">
        <f>ROUND(I123*H123,2)</f>
        <v>0</v>
      </c>
      <c r="BL123" s="19" t="s">
        <v>139</v>
      </c>
      <c r="BM123" s="219" t="s">
        <v>185</v>
      </c>
    </row>
    <row r="124" s="2" customFormat="1">
      <c r="A124" s="40"/>
      <c r="B124" s="41"/>
      <c r="C124" s="42"/>
      <c r="D124" s="221" t="s">
        <v>142</v>
      </c>
      <c r="E124" s="42"/>
      <c r="F124" s="222" t="s">
        <v>186</v>
      </c>
      <c r="G124" s="42"/>
      <c r="H124" s="42"/>
      <c r="I124" s="223"/>
      <c r="J124" s="42"/>
      <c r="K124" s="42"/>
      <c r="L124" s="46"/>
      <c r="M124" s="224"/>
      <c r="N124" s="225"/>
      <c r="O124" s="86"/>
      <c r="P124" s="86"/>
      <c r="Q124" s="86"/>
      <c r="R124" s="86"/>
      <c r="S124" s="86"/>
      <c r="T124" s="87"/>
      <c r="U124" s="40"/>
      <c r="V124" s="40"/>
      <c r="W124" s="40"/>
      <c r="X124" s="40"/>
      <c r="Y124" s="40"/>
      <c r="Z124" s="40"/>
      <c r="AA124" s="40"/>
      <c r="AB124" s="40"/>
      <c r="AC124" s="40"/>
      <c r="AD124" s="40"/>
      <c r="AE124" s="40"/>
      <c r="AT124" s="19" t="s">
        <v>142</v>
      </c>
      <c r="AU124" s="19" t="s">
        <v>85</v>
      </c>
    </row>
    <row r="125" s="2" customFormat="1">
      <c r="A125" s="40"/>
      <c r="B125" s="41"/>
      <c r="C125" s="42"/>
      <c r="D125" s="226" t="s">
        <v>143</v>
      </c>
      <c r="E125" s="42"/>
      <c r="F125" s="227" t="s">
        <v>187</v>
      </c>
      <c r="G125" s="42"/>
      <c r="H125" s="42"/>
      <c r="I125" s="223"/>
      <c r="J125" s="42"/>
      <c r="K125" s="42"/>
      <c r="L125" s="46"/>
      <c r="M125" s="224"/>
      <c r="N125" s="225"/>
      <c r="O125" s="86"/>
      <c r="P125" s="86"/>
      <c r="Q125" s="86"/>
      <c r="R125" s="86"/>
      <c r="S125" s="86"/>
      <c r="T125" s="87"/>
      <c r="U125" s="40"/>
      <c r="V125" s="40"/>
      <c r="W125" s="40"/>
      <c r="X125" s="40"/>
      <c r="Y125" s="40"/>
      <c r="Z125" s="40"/>
      <c r="AA125" s="40"/>
      <c r="AB125" s="40"/>
      <c r="AC125" s="40"/>
      <c r="AD125" s="40"/>
      <c r="AE125" s="40"/>
      <c r="AT125" s="19" t="s">
        <v>143</v>
      </c>
      <c r="AU125" s="19" t="s">
        <v>85</v>
      </c>
    </row>
    <row r="126" s="2" customFormat="1" ht="24.15" customHeight="1">
      <c r="A126" s="40"/>
      <c r="B126" s="41"/>
      <c r="C126" s="207" t="s">
        <v>188</v>
      </c>
      <c r="D126" s="207" t="s">
        <v>140</v>
      </c>
      <c r="E126" s="208" t="s">
        <v>189</v>
      </c>
      <c r="F126" s="209" t="s">
        <v>190</v>
      </c>
      <c r="G126" s="210" t="s">
        <v>184</v>
      </c>
      <c r="H126" s="211">
        <v>3.0009999999999999</v>
      </c>
      <c r="I126" s="212"/>
      <c r="J126" s="213">
        <f>ROUND(I126*H126,2)</f>
        <v>0</v>
      </c>
      <c r="K126" s="214"/>
      <c r="L126" s="46"/>
      <c r="M126" s="215" t="s">
        <v>19</v>
      </c>
      <c r="N126" s="216" t="s">
        <v>46</v>
      </c>
      <c r="O126" s="86"/>
      <c r="P126" s="217">
        <f>O126*H126</f>
        <v>0</v>
      </c>
      <c r="Q126" s="217">
        <v>0</v>
      </c>
      <c r="R126" s="217">
        <f>Q126*H126</f>
        <v>0</v>
      </c>
      <c r="S126" s="217">
        <v>0</v>
      </c>
      <c r="T126" s="218">
        <f>S126*H126</f>
        <v>0</v>
      </c>
      <c r="U126" s="40"/>
      <c r="V126" s="40"/>
      <c r="W126" s="40"/>
      <c r="X126" s="40"/>
      <c r="Y126" s="40"/>
      <c r="Z126" s="40"/>
      <c r="AA126" s="40"/>
      <c r="AB126" s="40"/>
      <c r="AC126" s="40"/>
      <c r="AD126" s="40"/>
      <c r="AE126" s="40"/>
      <c r="AR126" s="219" t="s">
        <v>139</v>
      </c>
      <c r="AT126" s="219" t="s">
        <v>140</v>
      </c>
      <c r="AU126" s="219" t="s">
        <v>85</v>
      </c>
      <c r="AY126" s="19" t="s">
        <v>132</v>
      </c>
      <c r="BE126" s="220">
        <f>IF(N126="základní",J126,0)</f>
        <v>0</v>
      </c>
      <c r="BF126" s="220">
        <f>IF(N126="snížená",J126,0)</f>
        <v>0</v>
      </c>
      <c r="BG126" s="220">
        <f>IF(N126="zákl. přenesená",J126,0)</f>
        <v>0</v>
      </c>
      <c r="BH126" s="220">
        <f>IF(N126="sníž. přenesená",J126,0)</f>
        <v>0</v>
      </c>
      <c r="BI126" s="220">
        <f>IF(N126="nulová",J126,0)</f>
        <v>0</v>
      </c>
      <c r="BJ126" s="19" t="s">
        <v>83</v>
      </c>
      <c r="BK126" s="220">
        <f>ROUND(I126*H126,2)</f>
        <v>0</v>
      </c>
      <c r="BL126" s="19" t="s">
        <v>139</v>
      </c>
      <c r="BM126" s="219" t="s">
        <v>191</v>
      </c>
    </row>
    <row r="127" s="2" customFormat="1">
      <c r="A127" s="40"/>
      <c r="B127" s="41"/>
      <c r="C127" s="42"/>
      <c r="D127" s="221" t="s">
        <v>142</v>
      </c>
      <c r="E127" s="42"/>
      <c r="F127" s="222" t="s">
        <v>192</v>
      </c>
      <c r="G127" s="42"/>
      <c r="H127" s="42"/>
      <c r="I127" s="223"/>
      <c r="J127" s="42"/>
      <c r="K127" s="42"/>
      <c r="L127" s="46"/>
      <c r="M127" s="224"/>
      <c r="N127" s="225"/>
      <c r="O127" s="86"/>
      <c r="P127" s="86"/>
      <c r="Q127" s="86"/>
      <c r="R127" s="86"/>
      <c r="S127" s="86"/>
      <c r="T127" s="87"/>
      <c r="U127" s="40"/>
      <c r="V127" s="40"/>
      <c r="W127" s="40"/>
      <c r="X127" s="40"/>
      <c r="Y127" s="40"/>
      <c r="Z127" s="40"/>
      <c r="AA127" s="40"/>
      <c r="AB127" s="40"/>
      <c r="AC127" s="40"/>
      <c r="AD127" s="40"/>
      <c r="AE127" s="40"/>
      <c r="AT127" s="19" t="s">
        <v>142</v>
      </c>
      <c r="AU127" s="19" t="s">
        <v>85</v>
      </c>
    </row>
    <row r="128" s="2" customFormat="1">
      <c r="A128" s="40"/>
      <c r="B128" s="41"/>
      <c r="C128" s="42"/>
      <c r="D128" s="226" t="s">
        <v>143</v>
      </c>
      <c r="E128" s="42"/>
      <c r="F128" s="227" t="s">
        <v>193</v>
      </c>
      <c r="G128" s="42"/>
      <c r="H128" s="42"/>
      <c r="I128" s="223"/>
      <c r="J128" s="42"/>
      <c r="K128" s="42"/>
      <c r="L128" s="46"/>
      <c r="M128" s="224"/>
      <c r="N128" s="225"/>
      <c r="O128" s="86"/>
      <c r="P128" s="86"/>
      <c r="Q128" s="86"/>
      <c r="R128" s="86"/>
      <c r="S128" s="86"/>
      <c r="T128" s="87"/>
      <c r="U128" s="40"/>
      <c r="V128" s="40"/>
      <c r="W128" s="40"/>
      <c r="X128" s="40"/>
      <c r="Y128" s="40"/>
      <c r="Z128" s="40"/>
      <c r="AA128" s="40"/>
      <c r="AB128" s="40"/>
      <c r="AC128" s="40"/>
      <c r="AD128" s="40"/>
      <c r="AE128" s="40"/>
      <c r="AT128" s="19" t="s">
        <v>143</v>
      </c>
      <c r="AU128" s="19" t="s">
        <v>85</v>
      </c>
    </row>
    <row r="129" s="2" customFormat="1" ht="33" customHeight="1">
      <c r="A129" s="40"/>
      <c r="B129" s="41"/>
      <c r="C129" s="207" t="s">
        <v>159</v>
      </c>
      <c r="D129" s="207" t="s">
        <v>140</v>
      </c>
      <c r="E129" s="208" t="s">
        <v>194</v>
      </c>
      <c r="F129" s="209" t="s">
        <v>195</v>
      </c>
      <c r="G129" s="210" t="s">
        <v>184</v>
      </c>
      <c r="H129" s="211">
        <v>15.005000000000001</v>
      </c>
      <c r="I129" s="212"/>
      <c r="J129" s="213">
        <f>ROUND(I129*H129,2)</f>
        <v>0</v>
      </c>
      <c r="K129" s="214"/>
      <c r="L129" s="46"/>
      <c r="M129" s="215" t="s">
        <v>19</v>
      </c>
      <c r="N129" s="216" t="s">
        <v>46</v>
      </c>
      <c r="O129" s="86"/>
      <c r="P129" s="217">
        <f>O129*H129</f>
        <v>0</v>
      </c>
      <c r="Q129" s="217">
        <v>0</v>
      </c>
      <c r="R129" s="217">
        <f>Q129*H129</f>
        <v>0</v>
      </c>
      <c r="S129" s="217">
        <v>0</v>
      </c>
      <c r="T129" s="218">
        <f>S129*H129</f>
        <v>0</v>
      </c>
      <c r="U129" s="40"/>
      <c r="V129" s="40"/>
      <c r="W129" s="40"/>
      <c r="X129" s="40"/>
      <c r="Y129" s="40"/>
      <c r="Z129" s="40"/>
      <c r="AA129" s="40"/>
      <c r="AB129" s="40"/>
      <c r="AC129" s="40"/>
      <c r="AD129" s="40"/>
      <c r="AE129" s="40"/>
      <c r="AR129" s="219" t="s">
        <v>139</v>
      </c>
      <c r="AT129" s="219" t="s">
        <v>140</v>
      </c>
      <c r="AU129" s="219" t="s">
        <v>85</v>
      </c>
      <c r="AY129" s="19" t="s">
        <v>132</v>
      </c>
      <c r="BE129" s="220">
        <f>IF(N129="základní",J129,0)</f>
        <v>0</v>
      </c>
      <c r="BF129" s="220">
        <f>IF(N129="snížená",J129,0)</f>
        <v>0</v>
      </c>
      <c r="BG129" s="220">
        <f>IF(N129="zákl. přenesená",J129,0)</f>
        <v>0</v>
      </c>
      <c r="BH129" s="220">
        <f>IF(N129="sníž. přenesená",J129,0)</f>
        <v>0</v>
      </c>
      <c r="BI129" s="220">
        <f>IF(N129="nulová",J129,0)</f>
        <v>0</v>
      </c>
      <c r="BJ129" s="19" t="s">
        <v>83</v>
      </c>
      <c r="BK129" s="220">
        <f>ROUND(I129*H129,2)</f>
        <v>0</v>
      </c>
      <c r="BL129" s="19" t="s">
        <v>139</v>
      </c>
      <c r="BM129" s="219" t="s">
        <v>196</v>
      </c>
    </row>
    <row r="130" s="2" customFormat="1">
      <c r="A130" s="40"/>
      <c r="B130" s="41"/>
      <c r="C130" s="42"/>
      <c r="D130" s="221" t="s">
        <v>142</v>
      </c>
      <c r="E130" s="42"/>
      <c r="F130" s="222" t="s">
        <v>197</v>
      </c>
      <c r="G130" s="42"/>
      <c r="H130" s="42"/>
      <c r="I130" s="223"/>
      <c r="J130" s="42"/>
      <c r="K130" s="42"/>
      <c r="L130" s="46"/>
      <c r="M130" s="224"/>
      <c r="N130" s="225"/>
      <c r="O130" s="86"/>
      <c r="P130" s="86"/>
      <c r="Q130" s="86"/>
      <c r="R130" s="86"/>
      <c r="S130" s="86"/>
      <c r="T130" s="87"/>
      <c r="U130" s="40"/>
      <c r="V130" s="40"/>
      <c r="W130" s="40"/>
      <c r="X130" s="40"/>
      <c r="Y130" s="40"/>
      <c r="Z130" s="40"/>
      <c r="AA130" s="40"/>
      <c r="AB130" s="40"/>
      <c r="AC130" s="40"/>
      <c r="AD130" s="40"/>
      <c r="AE130" s="40"/>
      <c r="AT130" s="19" t="s">
        <v>142</v>
      </c>
      <c r="AU130" s="19" t="s">
        <v>85</v>
      </c>
    </row>
    <row r="131" s="2" customFormat="1">
      <c r="A131" s="40"/>
      <c r="B131" s="41"/>
      <c r="C131" s="42"/>
      <c r="D131" s="226" t="s">
        <v>143</v>
      </c>
      <c r="E131" s="42"/>
      <c r="F131" s="227" t="s">
        <v>198</v>
      </c>
      <c r="G131" s="42"/>
      <c r="H131" s="42"/>
      <c r="I131" s="223"/>
      <c r="J131" s="42"/>
      <c r="K131" s="42"/>
      <c r="L131" s="46"/>
      <c r="M131" s="224"/>
      <c r="N131" s="225"/>
      <c r="O131" s="86"/>
      <c r="P131" s="86"/>
      <c r="Q131" s="86"/>
      <c r="R131" s="86"/>
      <c r="S131" s="86"/>
      <c r="T131" s="87"/>
      <c r="U131" s="40"/>
      <c r="V131" s="40"/>
      <c r="W131" s="40"/>
      <c r="X131" s="40"/>
      <c r="Y131" s="40"/>
      <c r="Z131" s="40"/>
      <c r="AA131" s="40"/>
      <c r="AB131" s="40"/>
      <c r="AC131" s="40"/>
      <c r="AD131" s="40"/>
      <c r="AE131" s="40"/>
      <c r="AT131" s="19" t="s">
        <v>143</v>
      </c>
      <c r="AU131" s="19" t="s">
        <v>85</v>
      </c>
    </row>
    <row r="132" s="13" customFormat="1">
      <c r="A132" s="13"/>
      <c r="B132" s="228"/>
      <c r="C132" s="229"/>
      <c r="D132" s="221" t="s">
        <v>145</v>
      </c>
      <c r="E132" s="230" t="s">
        <v>19</v>
      </c>
      <c r="F132" s="231" t="s">
        <v>199</v>
      </c>
      <c r="G132" s="229"/>
      <c r="H132" s="232">
        <v>15.005000000000001</v>
      </c>
      <c r="I132" s="233"/>
      <c r="J132" s="229"/>
      <c r="K132" s="229"/>
      <c r="L132" s="234"/>
      <c r="M132" s="235"/>
      <c r="N132" s="236"/>
      <c r="O132" s="236"/>
      <c r="P132" s="236"/>
      <c r="Q132" s="236"/>
      <c r="R132" s="236"/>
      <c r="S132" s="236"/>
      <c r="T132" s="237"/>
      <c r="U132" s="13"/>
      <c r="V132" s="13"/>
      <c r="W132" s="13"/>
      <c r="X132" s="13"/>
      <c r="Y132" s="13"/>
      <c r="Z132" s="13"/>
      <c r="AA132" s="13"/>
      <c r="AB132" s="13"/>
      <c r="AC132" s="13"/>
      <c r="AD132" s="13"/>
      <c r="AE132" s="13"/>
      <c r="AT132" s="238" t="s">
        <v>145</v>
      </c>
      <c r="AU132" s="238" t="s">
        <v>85</v>
      </c>
      <c r="AV132" s="13" t="s">
        <v>85</v>
      </c>
      <c r="AW132" s="13" t="s">
        <v>36</v>
      </c>
      <c r="AX132" s="13" t="s">
        <v>75</v>
      </c>
      <c r="AY132" s="238" t="s">
        <v>132</v>
      </c>
    </row>
    <row r="133" s="14" customFormat="1">
      <c r="A133" s="14"/>
      <c r="B133" s="239"/>
      <c r="C133" s="240"/>
      <c r="D133" s="221" t="s">
        <v>145</v>
      </c>
      <c r="E133" s="241" t="s">
        <v>19</v>
      </c>
      <c r="F133" s="242" t="s">
        <v>147</v>
      </c>
      <c r="G133" s="240"/>
      <c r="H133" s="243">
        <v>15.005000000000001</v>
      </c>
      <c r="I133" s="244"/>
      <c r="J133" s="240"/>
      <c r="K133" s="240"/>
      <c r="L133" s="245"/>
      <c r="M133" s="246"/>
      <c r="N133" s="247"/>
      <c r="O133" s="247"/>
      <c r="P133" s="247"/>
      <c r="Q133" s="247"/>
      <c r="R133" s="247"/>
      <c r="S133" s="247"/>
      <c r="T133" s="248"/>
      <c r="U133" s="14"/>
      <c r="V133" s="14"/>
      <c r="W133" s="14"/>
      <c r="X133" s="14"/>
      <c r="Y133" s="14"/>
      <c r="Z133" s="14"/>
      <c r="AA133" s="14"/>
      <c r="AB133" s="14"/>
      <c r="AC133" s="14"/>
      <c r="AD133" s="14"/>
      <c r="AE133" s="14"/>
      <c r="AT133" s="249" t="s">
        <v>145</v>
      </c>
      <c r="AU133" s="249" t="s">
        <v>85</v>
      </c>
      <c r="AV133" s="14" t="s">
        <v>148</v>
      </c>
      <c r="AW133" s="14" t="s">
        <v>36</v>
      </c>
      <c r="AX133" s="14" t="s">
        <v>83</v>
      </c>
      <c r="AY133" s="249" t="s">
        <v>132</v>
      </c>
    </row>
    <row r="134" s="2" customFormat="1" ht="33" customHeight="1">
      <c r="A134" s="40"/>
      <c r="B134" s="41"/>
      <c r="C134" s="207" t="s">
        <v>200</v>
      </c>
      <c r="D134" s="207" t="s">
        <v>140</v>
      </c>
      <c r="E134" s="208" t="s">
        <v>201</v>
      </c>
      <c r="F134" s="209" t="s">
        <v>202</v>
      </c>
      <c r="G134" s="210" t="s">
        <v>184</v>
      </c>
      <c r="H134" s="211">
        <v>3.0009999999999999</v>
      </c>
      <c r="I134" s="212"/>
      <c r="J134" s="213">
        <f>ROUND(I134*H134,2)</f>
        <v>0</v>
      </c>
      <c r="K134" s="214"/>
      <c r="L134" s="46"/>
      <c r="M134" s="215" t="s">
        <v>19</v>
      </c>
      <c r="N134" s="216" t="s">
        <v>46</v>
      </c>
      <c r="O134" s="86"/>
      <c r="P134" s="217">
        <f>O134*H134</f>
        <v>0</v>
      </c>
      <c r="Q134" s="217">
        <v>0</v>
      </c>
      <c r="R134" s="217">
        <f>Q134*H134</f>
        <v>0</v>
      </c>
      <c r="S134" s="217">
        <v>0</v>
      </c>
      <c r="T134" s="218">
        <f>S134*H134</f>
        <v>0</v>
      </c>
      <c r="U134" s="40"/>
      <c r="V134" s="40"/>
      <c r="W134" s="40"/>
      <c r="X134" s="40"/>
      <c r="Y134" s="40"/>
      <c r="Z134" s="40"/>
      <c r="AA134" s="40"/>
      <c r="AB134" s="40"/>
      <c r="AC134" s="40"/>
      <c r="AD134" s="40"/>
      <c r="AE134" s="40"/>
      <c r="AR134" s="219" t="s">
        <v>139</v>
      </c>
      <c r="AT134" s="219" t="s">
        <v>140</v>
      </c>
      <c r="AU134" s="219" t="s">
        <v>85</v>
      </c>
      <c r="AY134" s="19" t="s">
        <v>132</v>
      </c>
      <c r="BE134" s="220">
        <f>IF(N134="základní",J134,0)</f>
        <v>0</v>
      </c>
      <c r="BF134" s="220">
        <f>IF(N134="snížená",J134,0)</f>
        <v>0</v>
      </c>
      <c r="BG134" s="220">
        <f>IF(N134="zákl. přenesená",J134,0)</f>
        <v>0</v>
      </c>
      <c r="BH134" s="220">
        <f>IF(N134="sníž. přenesená",J134,0)</f>
        <v>0</v>
      </c>
      <c r="BI134" s="220">
        <f>IF(N134="nulová",J134,0)</f>
        <v>0</v>
      </c>
      <c r="BJ134" s="19" t="s">
        <v>83</v>
      </c>
      <c r="BK134" s="220">
        <f>ROUND(I134*H134,2)</f>
        <v>0</v>
      </c>
      <c r="BL134" s="19" t="s">
        <v>139</v>
      </c>
      <c r="BM134" s="219" t="s">
        <v>203</v>
      </c>
    </row>
    <row r="135" s="2" customFormat="1">
      <c r="A135" s="40"/>
      <c r="B135" s="41"/>
      <c r="C135" s="42"/>
      <c r="D135" s="221" t="s">
        <v>142</v>
      </c>
      <c r="E135" s="42"/>
      <c r="F135" s="222" t="s">
        <v>204</v>
      </c>
      <c r="G135" s="42"/>
      <c r="H135" s="42"/>
      <c r="I135" s="223"/>
      <c r="J135" s="42"/>
      <c r="K135" s="42"/>
      <c r="L135" s="46"/>
      <c r="M135" s="224"/>
      <c r="N135" s="225"/>
      <c r="O135" s="86"/>
      <c r="P135" s="86"/>
      <c r="Q135" s="86"/>
      <c r="R135" s="86"/>
      <c r="S135" s="86"/>
      <c r="T135" s="87"/>
      <c r="U135" s="40"/>
      <c r="V135" s="40"/>
      <c r="W135" s="40"/>
      <c r="X135" s="40"/>
      <c r="Y135" s="40"/>
      <c r="Z135" s="40"/>
      <c r="AA135" s="40"/>
      <c r="AB135" s="40"/>
      <c r="AC135" s="40"/>
      <c r="AD135" s="40"/>
      <c r="AE135" s="40"/>
      <c r="AT135" s="19" t="s">
        <v>142</v>
      </c>
      <c r="AU135" s="19" t="s">
        <v>85</v>
      </c>
    </row>
    <row r="136" s="2" customFormat="1">
      <c r="A136" s="40"/>
      <c r="B136" s="41"/>
      <c r="C136" s="42"/>
      <c r="D136" s="226" t="s">
        <v>143</v>
      </c>
      <c r="E136" s="42"/>
      <c r="F136" s="227" t="s">
        <v>205</v>
      </c>
      <c r="G136" s="42"/>
      <c r="H136" s="42"/>
      <c r="I136" s="223"/>
      <c r="J136" s="42"/>
      <c r="K136" s="42"/>
      <c r="L136" s="46"/>
      <c r="M136" s="224"/>
      <c r="N136" s="225"/>
      <c r="O136" s="86"/>
      <c r="P136" s="86"/>
      <c r="Q136" s="86"/>
      <c r="R136" s="86"/>
      <c r="S136" s="86"/>
      <c r="T136" s="87"/>
      <c r="U136" s="40"/>
      <c r="V136" s="40"/>
      <c r="W136" s="40"/>
      <c r="X136" s="40"/>
      <c r="Y136" s="40"/>
      <c r="Z136" s="40"/>
      <c r="AA136" s="40"/>
      <c r="AB136" s="40"/>
      <c r="AC136" s="40"/>
      <c r="AD136" s="40"/>
      <c r="AE136" s="40"/>
      <c r="AT136" s="19" t="s">
        <v>143</v>
      </c>
      <c r="AU136" s="19" t="s">
        <v>85</v>
      </c>
    </row>
    <row r="137" s="12" customFormat="1" ht="22.8" customHeight="1">
      <c r="A137" s="12"/>
      <c r="B137" s="191"/>
      <c r="C137" s="192"/>
      <c r="D137" s="193" t="s">
        <v>74</v>
      </c>
      <c r="E137" s="205" t="s">
        <v>206</v>
      </c>
      <c r="F137" s="205" t="s">
        <v>207</v>
      </c>
      <c r="G137" s="192"/>
      <c r="H137" s="192"/>
      <c r="I137" s="195"/>
      <c r="J137" s="206">
        <f>BK137</f>
        <v>0</v>
      </c>
      <c r="K137" s="192"/>
      <c r="L137" s="197"/>
      <c r="M137" s="198"/>
      <c r="N137" s="199"/>
      <c r="O137" s="199"/>
      <c r="P137" s="200">
        <f>SUM(P138:P140)</f>
        <v>0</v>
      </c>
      <c r="Q137" s="199"/>
      <c r="R137" s="200">
        <f>SUM(R138:R140)</f>
        <v>0</v>
      </c>
      <c r="S137" s="199"/>
      <c r="T137" s="201">
        <f>SUM(T138:T140)</f>
        <v>0</v>
      </c>
      <c r="U137" s="12"/>
      <c r="V137" s="12"/>
      <c r="W137" s="12"/>
      <c r="X137" s="12"/>
      <c r="Y137" s="12"/>
      <c r="Z137" s="12"/>
      <c r="AA137" s="12"/>
      <c r="AB137" s="12"/>
      <c r="AC137" s="12"/>
      <c r="AD137" s="12"/>
      <c r="AE137" s="12"/>
      <c r="AR137" s="202" t="s">
        <v>83</v>
      </c>
      <c r="AT137" s="203" t="s">
        <v>74</v>
      </c>
      <c r="AU137" s="203" t="s">
        <v>83</v>
      </c>
      <c r="AY137" s="202" t="s">
        <v>132</v>
      </c>
      <c r="BK137" s="204">
        <f>SUM(BK138:BK140)</f>
        <v>0</v>
      </c>
    </row>
    <row r="138" s="2" customFormat="1" ht="24.15" customHeight="1">
      <c r="A138" s="40"/>
      <c r="B138" s="41"/>
      <c r="C138" s="207" t="s">
        <v>208</v>
      </c>
      <c r="D138" s="207" t="s">
        <v>140</v>
      </c>
      <c r="E138" s="208" t="s">
        <v>209</v>
      </c>
      <c r="F138" s="209" t="s">
        <v>210</v>
      </c>
      <c r="G138" s="210" t="s">
        <v>184</v>
      </c>
      <c r="H138" s="211">
        <v>6.4160000000000004</v>
      </c>
      <c r="I138" s="212"/>
      <c r="J138" s="213">
        <f>ROUND(I138*H138,2)</f>
        <v>0</v>
      </c>
      <c r="K138" s="214"/>
      <c r="L138" s="46"/>
      <c r="M138" s="215" t="s">
        <v>19</v>
      </c>
      <c r="N138" s="216" t="s">
        <v>46</v>
      </c>
      <c r="O138" s="86"/>
      <c r="P138" s="217">
        <f>O138*H138</f>
        <v>0</v>
      </c>
      <c r="Q138" s="217">
        <v>0</v>
      </c>
      <c r="R138" s="217">
        <f>Q138*H138</f>
        <v>0</v>
      </c>
      <c r="S138" s="217">
        <v>0</v>
      </c>
      <c r="T138" s="218">
        <f>S138*H138</f>
        <v>0</v>
      </c>
      <c r="U138" s="40"/>
      <c r="V138" s="40"/>
      <c r="W138" s="40"/>
      <c r="X138" s="40"/>
      <c r="Y138" s="40"/>
      <c r="Z138" s="40"/>
      <c r="AA138" s="40"/>
      <c r="AB138" s="40"/>
      <c r="AC138" s="40"/>
      <c r="AD138" s="40"/>
      <c r="AE138" s="40"/>
      <c r="AR138" s="219" t="s">
        <v>139</v>
      </c>
      <c r="AT138" s="219" t="s">
        <v>140</v>
      </c>
      <c r="AU138" s="219" t="s">
        <v>85</v>
      </c>
      <c r="AY138" s="19" t="s">
        <v>132</v>
      </c>
      <c r="BE138" s="220">
        <f>IF(N138="základní",J138,0)</f>
        <v>0</v>
      </c>
      <c r="BF138" s="220">
        <f>IF(N138="snížená",J138,0)</f>
        <v>0</v>
      </c>
      <c r="BG138" s="220">
        <f>IF(N138="zákl. přenesená",J138,0)</f>
        <v>0</v>
      </c>
      <c r="BH138" s="220">
        <f>IF(N138="sníž. přenesená",J138,0)</f>
        <v>0</v>
      </c>
      <c r="BI138" s="220">
        <f>IF(N138="nulová",J138,0)</f>
        <v>0</v>
      </c>
      <c r="BJ138" s="19" t="s">
        <v>83</v>
      </c>
      <c r="BK138" s="220">
        <f>ROUND(I138*H138,2)</f>
        <v>0</v>
      </c>
      <c r="BL138" s="19" t="s">
        <v>139</v>
      </c>
      <c r="BM138" s="219" t="s">
        <v>211</v>
      </c>
    </row>
    <row r="139" s="2" customFormat="1">
      <c r="A139" s="40"/>
      <c r="B139" s="41"/>
      <c r="C139" s="42"/>
      <c r="D139" s="221" t="s">
        <v>142</v>
      </c>
      <c r="E139" s="42"/>
      <c r="F139" s="222" t="s">
        <v>212</v>
      </c>
      <c r="G139" s="42"/>
      <c r="H139" s="42"/>
      <c r="I139" s="223"/>
      <c r="J139" s="42"/>
      <c r="K139" s="42"/>
      <c r="L139" s="46"/>
      <c r="M139" s="224"/>
      <c r="N139" s="225"/>
      <c r="O139" s="86"/>
      <c r="P139" s="86"/>
      <c r="Q139" s="86"/>
      <c r="R139" s="86"/>
      <c r="S139" s="86"/>
      <c r="T139" s="87"/>
      <c r="U139" s="40"/>
      <c r="V139" s="40"/>
      <c r="W139" s="40"/>
      <c r="X139" s="40"/>
      <c r="Y139" s="40"/>
      <c r="Z139" s="40"/>
      <c r="AA139" s="40"/>
      <c r="AB139" s="40"/>
      <c r="AC139" s="40"/>
      <c r="AD139" s="40"/>
      <c r="AE139" s="40"/>
      <c r="AT139" s="19" t="s">
        <v>142</v>
      </c>
      <c r="AU139" s="19" t="s">
        <v>85</v>
      </c>
    </row>
    <row r="140" s="2" customFormat="1">
      <c r="A140" s="40"/>
      <c r="B140" s="41"/>
      <c r="C140" s="42"/>
      <c r="D140" s="226" t="s">
        <v>143</v>
      </c>
      <c r="E140" s="42"/>
      <c r="F140" s="227" t="s">
        <v>213</v>
      </c>
      <c r="G140" s="42"/>
      <c r="H140" s="42"/>
      <c r="I140" s="223"/>
      <c r="J140" s="42"/>
      <c r="K140" s="42"/>
      <c r="L140" s="46"/>
      <c r="M140" s="224"/>
      <c r="N140" s="225"/>
      <c r="O140" s="86"/>
      <c r="P140" s="86"/>
      <c r="Q140" s="86"/>
      <c r="R140" s="86"/>
      <c r="S140" s="86"/>
      <c r="T140" s="87"/>
      <c r="U140" s="40"/>
      <c r="V140" s="40"/>
      <c r="W140" s="40"/>
      <c r="X140" s="40"/>
      <c r="Y140" s="40"/>
      <c r="Z140" s="40"/>
      <c r="AA140" s="40"/>
      <c r="AB140" s="40"/>
      <c r="AC140" s="40"/>
      <c r="AD140" s="40"/>
      <c r="AE140" s="40"/>
      <c r="AT140" s="19" t="s">
        <v>143</v>
      </c>
      <c r="AU140" s="19" t="s">
        <v>85</v>
      </c>
    </row>
    <row r="141" s="12" customFormat="1" ht="25.92" customHeight="1">
      <c r="A141" s="12"/>
      <c r="B141" s="191"/>
      <c r="C141" s="192"/>
      <c r="D141" s="193" t="s">
        <v>74</v>
      </c>
      <c r="E141" s="194" t="s">
        <v>214</v>
      </c>
      <c r="F141" s="194" t="s">
        <v>215</v>
      </c>
      <c r="G141" s="192"/>
      <c r="H141" s="192"/>
      <c r="I141" s="195"/>
      <c r="J141" s="196">
        <f>BK141</f>
        <v>0</v>
      </c>
      <c r="K141" s="192"/>
      <c r="L141" s="197"/>
      <c r="M141" s="198"/>
      <c r="N141" s="199"/>
      <c r="O141" s="199"/>
      <c r="P141" s="200">
        <f>P142</f>
        <v>0</v>
      </c>
      <c r="Q141" s="199"/>
      <c r="R141" s="200">
        <f>R142</f>
        <v>0.044033599999999999</v>
      </c>
      <c r="S141" s="199"/>
      <c r="T141" s="201">
        <f>T142</f>
        <v>0</v>
      </c>
      <c r="U141" s="12"/>
      <c r="V141" s="12"/>
      <c r="W141" s="12"/>
      <c r="X141" s="12"/>
      <c r="Y141" s="12"/>
      <c r="Z141" s="12"/>
      <c r="AA141" s="12"/>
      <c r="AB141" s="12"/>
      <c r="AC141" s="12"/>
      <c r="AD141" s="12"/>
      <c r="AE141" s="12"/>
      <c r="AR141" s="202" t="s">
        <v>85</v>
      </c>
      <c r="AT141" s="203" t="s">
        <v>74</v>
      </c>
      <c r="AU141" s="203" t="s">
        <v>75</v>
      </c>
      <c r="AY141" s="202" t="s">
        <v>132</v>
      </c>
      <c r="BK141" s="204">
        <f>BK142</f>
        <v>0</v>
      </c>
    </row>
    <row r="142" s="12" customFormat="1" ht="22.8" customHeight="1">
      <c r="A142" s="12"/>
      <c r="B142" s="191"/>
      <c r="C142" s="192"/>
      <c r="D142" s="193" t="s">
        <v>74</v>
      </c>
      <c r="E142" s="205" t="s">
        <v>216</v>
      </c>
      <c r="F142" s="205" t="s">
        <v>217</v>
      </c>
      <c r="G142" s="192"/>
      <c r="H142" s="192"/>
      <c r="I142" s="195"/>
      <c r="J142" s="206">
        <f>BK142</f>
        <v>0</v>
      </c>
      <c r="K142" s="192"/>
      <c r="L142" s="197"/>
      <c r="M142" s="198"/>
      <c r="N142" s="199"/>
      <c r="O142" s="199"/>
      <c r="P142" s="200">
        <f>SUM(P143:P153)</f>
        <v>0</v>
      </c>
      <c r="Q142" s="199"/>
      <c r="R142" s="200">
        <f>SUM(R143:R153)</f>
        <v>0.044033599999999999</v>
      </c>
      <c r="S142" s="199"/>
      <c r="T142" s="201">
        <f>SUM(T143:T153)</f>
        <v>0</v>
      </c>
      <c r="U142" s="12"/>
      <c r="V142" s="12"/>
      <c r="W142" s="12"/>
      <c r="X142" s="12"/>
      <c r="Y142" s="12"/>
      <c r="Z142" s="12"/>
      <c r="AA142" s="12"/>
      <c r="AB142" s="12"/>
      <c r="AC142" s="12"/>
      <c r="AD142" s="12"/>
      <c r="AE142" s="12"/>
      <c r="AR142" s="202" t="s">
        <v>85</v>
      </c>
      <c r="AT142" s="203" t="s">
        <v>74</v>
      </c>
      <c r="AU142" s="203" t="s">
        <v>83</v>
      </c>
      <c r="AY142" s="202" t="s">
        <v>132</v>
      </c>
      <c r="BK142" s="204">
        <f>SUM(BK143:BK153)</f>
        <v>0</v>
      </c>
    </row>
    <row r="143" s="2" customFormat="1" ht="24.15" customHeight="1">
      <c r="A143" s="40"/>
      <c r="B143" s="41"/>
      <c r="C143" s="207" t="s">
        <v>8</v>
      </c>
      <c r="D143" s="207" t="s">
        <v>140</v>
      </c>
      <c r="E143" s="208" t="s">
        <v>218</v>
      </c>
      <c r="F143" s="209" t="s">
        <v>219</v>
      </c>
      <c r="G143" s="210" t="s">
        <v>138</v>
      </c>
      <c r="H143" s="211">
        <v>50</v>
      </c>
      <c r="I143" s="212"/>
      <c r="J143" s="213">
        <f>ROUND(I143*H143,2)</f>
        <v>0</v>
      </c>
      <c r="K143" s="214"/>
      <c r="L143" s="46"/>
      <c r="M143" s="215" t="s">
        <v>19</v>
      </c>
      <c r="N143" s="216" t="s">
        <v>46</v>
      </c>
      <c r="O143" s="86"/>
      <c r="P143" s="217">
        <f>O143*H143</f>
        <v>0</v>
      </c>
      <c r="Q143" s="217">
        <v>0</v>
      </c>
      <c r="R143" s="217">
        <f>Q143*H143</f>
        <v>0</v>
      </c>
      <c r="S143" s="217">
        <v>0</v>
      </c>
      <c r="T143" s="218">
        <f>S143*H143</f>
        <v>0</v>
      </c>
      <c r="U143" s="40"/>
      <c r="V143" s="40"/>
      <c r="W143" s="40"/>
      <c r="X143" s="40"/>
      <c r="Y143" s="40"/>
      <c r="Z143" s="40"/>
      <c r="AA143" s="40"/>
      <c r="AB143" s="40"/>
      <c r="AC143" s="40"/>
      <c r="AD143" s="40"/>
      <c r="AE143" s="40"/>
      <c r="AR143" s="219" t="s">
        <v>220</v>
      </c>
      <c r="AT143" s="219" t="s">
        <v>140</v>
      </c>
      <c r="AU143" s="219" t="s">
        <v>85</v>
      </c>
      <c r="AY143" s="19" t="s">
        <v>132</v>
      </c>
      <c r="BE143" s="220">
        <f>IF(N143="základní",J143,0)</f>
        <v>0</v>
      </c>
      <c r="BF143" s="220">
        <f>IF(N143="snížená",J143,0)</f>
        <v>0</v>
      </c>
      <c r="BG143" s="220">
        <f>IF(N143="zákl. přenesená",J143,0)</f>
        <v>0</v>
      </c>
      <c r="BH143" s="220">
        <f>IF(N143="sníž. přenesená",J143,0)</f>
        <v>0</v>
      </c>
      <c r="BI143" s="220">
        <f>IF(N143="nulová",J143,0)</f>
        <v>0</v>
      </c>
      <c r="BJ143" s="19" t="s">
        <v>83</v>
      </c>
      <c r="BK143" s="220">
        <f>ROUND(I143*H143,2)</f>
        <v>0</v>
      </c>
      <c r="BL143" s="19" t="s">
        <v>220</v>
      </c>
      <c r="BM143" s="219" t="s">
        <v>221</v>
      </c>
    </row>
    <row r="144" s="2" customFormat="1">
      <c r="A144" s="40"/>
      <c r="B144" s="41"/>
      <c r="C144" s="42"/>
      <c r="D144" s="221" t="s">
        <v>142</v>
      </c>
      <c r="E144" s="42"/>
      <c r="F144" s="222" t="s">
        <v>222</v>
      </c>
      <c r="G144" s="42"/>
      <c r="H144" s="42"/>
      <c r="I144" s="223"/>
      <c r="J144" s="42"/>
      <c r="K144" s="42"/>
      <c r="L144" s="46"/>
      <c r="M144" s="224"/>
      <c r="N144" s="225"/>
      <c r="O144" s="86"/>
      <c r="P144" s="86"/>
      <c r="Q144" s="86"/>
      <c r="R144" s="86"/>
      <c r="S144" s="86"/>
      <c r="T144" s="87"/>
      <c r="U144" s="40"/>
      <c r="V144" s="40"/>
      <c r="W144" s="40"/>
      <c r="X144" s="40"/>
      <c r="Y144" s="40"/>
      <c r="Z144" s="40"/>
      <c r="AA144" s="40"/>
      <c r="AB144" s="40"/>
      <c r="AC144" s="40"/>
      <c r="AD144" s="40"/>
      <c r="AE144" s="40"/>
      <c r="AT144" s="19" t="s">
        <v>142</v>
      </c>
      <c r="AU144" s="19" t="s">
        <v>85</v>
      </c>
    </row>
    <row r="145" s="2" customFormat="1">
      <c r="A145" s="40"/>
      <c r="B145" s="41"/>
      <c r="C145" s="42"/>
      <c r="D145" s="226" t="s">
        <v>143</v>
      </c>
      <c r="E145" s="42"/>
      <c r="F145" s="227" t="s">
        <v>223</v>
      </c>
      <c r="G145" s="42"/>
      <c r="H145" s="42"/>
      <c r="I145" s="223"/>
      <c r="J145" s="42"/>
      <c r="K145" s="42"/>
      <c r="L145" s="46"/>
      <c r="M145" s="224"/>
      <c r="N145" s="225"/>
      <c r="O145" s="86"/>
      <c r="P145" s="86"/>
      <c r="Q145" s="86"/>
      <c r="R145" s="86"/>
      <c r="S145" s="86"/>
      <c r="T145" s="87"/>
      <c r="U145" s="40"/>
      <c r="V145" s="40"/>
      <c r="W145" s="40"/>
      <c r="X145" s="40"/>
      <c r="Y145" s="40"/>
      <c r="Z145" s="40"/>
      <c r="AA145" s="40"/>
      <c r="AB145" s="40"/>
      <c r="AC145" s="40"/>
      <c r="AD145" s="40"/>
      <c r="AE145" s="40"/>
      <c r="AT145" s="19" t="s">
        <v>143</v>
      </c>
      <c r="AU145" s="19" t="s">
        <v>85</v>
      </c>
    </row>
    <row r="146" s="2" customFormat="1" ht="37.8" customHeight="1">
      <c r="A146" s="40"/>
      <c r="B146" s="41"/>
      <c r="C146" s="207" t="s">
        <v>224</v>
      </c>
      <c r="D146" s="207" t="s">
        <v>140</v>
      </c>
      <c r="E146" s="208" t="s">
        <v>225</v>
      </c>
      <c r="F146" s="209" t="s">
        <v>226</v>
      </c>
      <c r="G146" s="210" t="s">
        <v>138</v>
      </c>
      <c r="H146" s="211">
        <v>101.84</v>
      </c>
      <c r="I146" s="212"/>
      <c r="J146" s="213">
        <f>ROUND(I146*H146,2)</f>
        <v>0</v>
      </c>
      <c r="K146" s="214"/>
      <c r="L146" s="46"/>
      <c r="M146" s="215" t="s">
        <v>19</v>
      </c>
      <c r="N146" s="216" t="s">
        <v>46</v>
      </c>
      <c r="O146" s="86"/>
      <c r="P146" s="217">
        <f>O146*H146</f>
        <v>0</v>
      </c>
      <c r="Q146" s="217">
        <v>0.00029</v>
      </c>
      <c r="R146" s="217">
        <f>Q146*H146</f>
        <v>0.0295336</v>
      </c>
      <c r="S146" s="217">
        <v>0</v>
      </c>
      <c r="T146" s="218">
        <f>S146*H146</f>
        <v>0</v>
      </c>
      <c r="U146" s="40"/>
      <c r="V146" s="40"/>
      <c r="W146" s="40"/>
      <c r="X146" s="40"/>
      <c r="Y146" s="40"/>
      <c r="Z146" s="40"/>
      <c r="AA146" s="40"/>
      <c r="AB146" s="40"/>
      <c r="AC146" s="40"/>
      <c r="AD146" s="40"/>
      <c r="AE146" s="40"/>
      <c r="AR146" s="219" t="s">
        <v>220</v>
      </c>
      <c r="AT146" s="219" t="s">
        <v>140</v>
      </c>
      <c r="AU146" s="219" t="s">
        <v>85</v>
      </c>
      <c r="AY146" s="19" t="s">
        <v>132</v>
      </c>
      <c r="BE146" s="220">
        <f>IF(N146="základní",J146,0)</f>
        <v>0</v>
      </c>
      <c r="BF146" s="220">
        <f>IF(N146="snížená",J146,0)</f>
        <v>0</v>
      </c>
      <c r="BG146" s="220">
        <f>IF(N146="zákl. přenesená",J146,0)</f>
        <v>0</v>
      </c>
      <c r="BH146" s="220">
        <f>IF(N146="sníž. přenesená",J146,0)</f>
        <v>0</v>
      </c>
      <c r="BI146" s="220">
        <f>IF(N146="nulová",J146,0)</f>
        <v>0</v>
      </c>
      <c r="BJ146" s="19" t="s">
        <v>83</v>
      </c>
      <c r="BK146" s="220">
        <f>ROUND(I146*H146,2)</f>
        <v>0</v>
      </c>
      <c r="BL146" s="19" t="s">
        <v>220</v>
      </c>
      <c r="BM146" s="219" t="s">
        <v>227</v>
      </c>
    </row>
    <row r="147" s="2" customFormat="1">
      <c r="A147" s="40"/>
      <c r="B147" s="41"/>
      <c r="C147" s="42"/>
      <c r="D147" s="221" t="s">
        <v>142</v>
      </c>
      <c r="E147" s="42"/>
      <c r="F147" s="222" t="s">
        <v>228</v>
      </c>
      <c r="G147" s="42"/>
      <c r="H147" s="42"/>
      <c r="I147" s="223"/>
      <c r="J147" s="42"/>
      <c r="K147" s="42"/>
      <c r="L147" s="46"/>
      <c r="M147" s="224"/>
      <c r="N147" s="225"/>
      <c r="O147" s="86"/>
      <c r="P147" s="86"/>
      <c r="Q147" s="86"/>
      <c r="R147" s="86"/>
      <c r="S147" s="86"/>
      <c r="T147" s="87"/>
      <c r="U147" s="40"/>
      <c r="V147" s="40"/>
      <c r="W147" s="40"/>
      <c r="X147" s="40"/>
      <c r="Y147" s="40"/>
      <c r="Z147" s="40"/>
      <c r="AA147" s="40"/>
      <c r="AB147" s="40"/>
      <c r="AC147" s="40"/>
      <c r="AD147" s="40"/>
      <c r="AE147" s="40"/>
      <c r="AT147" s="19" t="s">
        <v>142</v>
      </c>
      <c r="AU147" s="19" t="s">
        <v>85</v>
      </c>
    </row>
    <row r="148" s="2" customFormat="1">
      <c r="A148" s="40"/>
      <c r="B148" s="41"/>
      <c r="C148" s="42"/>
      <c r="D148" s="226" t="s">
        <v>143</v>
      </c>
      <c r="E148" s="42"/>
      <c r="F148" s="227" t="s">
        <v>229</v>
      </c>
      <c r="G148" s="42"/>
      <c r="H148" s="42"/>
      <c r="I148" s="223"/>
      <c r="J148" s="42"/>
      <c r="K148" s="42"/>
      <c r="L148" s="46"/>
      <c r="M148" s="224"/>
      <c r="N148" s="225"/>
      <c r="O148" s="86"/>
      <c r="P148" s="86"/>
      <c r="Q148" s="86"/>
      <c r="R148" s="86"/>
      <c r="S148" s="86"/>
      <c r="T148" s="87"/>
      <c r="U148" s="40"/>
      <c r="V148" s="40"/>
      <c r="W148" s="40"/>
      <c r="X148" s="40"/>
      <c r="Y148" s="40"/>
      <c r="Z148" s="40"/>
      <c r="AA148" s="40"/>
      <c r="AB148" s="40"/>
      <c r="AC148" s="40"/>
      <c r="AD148" s="40"/>
      <c r="AE148" s="40"/>
      <c r="AT148" s="19" t="s">
        <v>143</v>
      </c>
      <c r="AU148" s="19" t="s">
        <v>85</v>
      </c>
    </row>
    <row r="149" s="2" customFormat="1" ht="33" customHeight="1">
      <c r="A149" s="40"/>
      <c r="B149" s="41"/>
      <c r="C149" s="207" t="s">
        <v>230</v>
      </c>
      <c r="D149" s="207" t="s">
        <v>140</v>
      </c>
      <c r="E149" s="208" t="s">
        <v>231</v>
      </c>
      <c r="F149" s="209" t="s">
        <v>232</v>
      </c>
      <c r="G149" s="210" t="s">
        <v>138</v>
      </c>
      <c r="H149" s="211">
        <v>50</v>
      </c>
      <c r="I149" s="212"/>
      <c r="J149" s="213">
        <f>ROUND(I149*H149,2)</f>
        <v>0</v>
      </c>
      <c r="K149" s="214"/>
      <c r="L149" s="46"/>
      <c r="M149" s="215" t="s">
        <v>19</v>
      </c>
      <c r="N149" s="216" t="s">
        <v>46</v>
      </c>
      <c r="O149" s="86"/>
      <c r="P149" s="217">
        <f>O149*H149</f>
        <v>0</v>
      </c>
      <c r="Q149" s="217">
        <v>0.00029</v>
      </c>
      <c r="R149" s="217">
        <f>Q149*H149</f>
        <v>0.014500000000000001</v>
      </c>
      <c r="S149" s="217">
        <v>0</v>
      </c>
      <c r="T149" s="218">
        <f>S149*H149</f>
        <v>0</v>
      </c>
      <c r="U149" s="40"/>
      <c r="V149" s="40"/>
      <c r="W149" s="40"/>
      <c r="X149" s="40"/>
      <c r="Y149" s="40"/>
      <c r="Z149" s="40"/>
      <c r="AA149" s="40"/>
      <c r="AB149" s="40"/>
      <c r="AC149" s="40"/>
      <c r="AD149" s="40"/>
      <c r="AE149" s="40"/>
      <c r="AR149" s="219" t="s">
        <v>220</v>
      </c>
      <c r="AT149" s="219" t="s">
        <v>140</v>
      </c>
      <c r="AU149" s="219" t="s">
        <v>85</v>
      </c>
      <c r="AY149" s="19" t="s">
        <v>132</v>
      </c>
      <c r="BE149" s="220">
        <f>IF(N149="základní",J149,0)</f>
        <v>0</v>
      </c>
      <c r="BF149" s="220">
        <f>IF(N149="snížená",J149,0)</f>
        <v>0</v>
      </c>
      <c r="BG149" s="220">
        <f>IF(N149="zákl. přenesená",J149,0)</f>
        <v>0</v>
      </c>
      <c r="BH149" s="220">
        <f>IF(N149="sníž. přenesená",J149,0)</f>
        <v>0</v>
      </c>
      <c r="BI149" s="220">
        <f>IF(N149="nulová",J149,0)</f>
        <v>0</v>
      </c>
      <c r="BJ149" s="19" t="s">
        <v>83</v>
      </c>
      <c r="BK149" s="220">
        <f>ROUND(I149*H149,2)</f>
        <v>0</v>
      </c>
      <c r="BL149" s="19" t="s">
        <v>220</v>
      </c>
      <c r="BM149" s="219" t="s">
        <v>233</v>
      </c>
    </row>
    <row r="150" s="2" customFormat="1">
      <c r="A150" s="40"/>
      <c r="B150" s="41"/>
      <c r="C150" s="42"/>
      <c r="D150" s="221" t="s">
        <v>142</v>
      </c>
      <c r="E150" s="42"/>
      <c r="F150" s="222" t="s">
        <v>232</v>
      </c>
      <c r="G150" s="42"/>
      <c r="H150" s="42"/>
      <c r="I150" s="223"/>
      <c r="J150" s="42"/>
      <c r="K150" s="42"/>
      <c r="L150" s="46"/>
      <c r="M150" s="224"/>
      <c r="N150" s="225"/>
      <c r="O150" s="86"/>
      <c r="P150" s="86"/>
      <c r="Q150" s="86"/>
      <c r="R150" s="86"/>
      <c r="S150" s="86"/>
      <c r="T150" s="87"/>
      <c r="U150" s="40"/>
      <c r="V150" s="40"/>
      <c r="W150" s="40"/>
      <c r="X150" s="40"/>
      <c r="Y150" s="40"/>
      <c r="Z150" s="40"/>
      <c r="AA150" s="40"/>
      <c r="AB150" s="40"/>
      <c r="AC150" s="40"/>
      <c r="AD150" s="40"/>
      <c r="AE150" s="40"/>
      <c r="AT150" s="19" t="s">
        <v>142</v>
      </c>
      <c r="AU150" s="19" t="s">
        <v>85</v>
      </c>
    </row>
    <row r="151" s="2" customFormat="1">
      <c r="A151" s="40"/>
      <c r="B151" s="41"/>
      <c r="C151" s="42"/>
      <c r="D151" s="226" t="s">
        <v>143</v>
      </c>
      <c r="E151" s="42"/>
      <c r="F151" s="227" t="s">
        <v>234</v>
      </c>
      <c r="G151" s="42"/>
      <c r="H151" s="42"/>
      <c r="I151" s="223"/>
      <c r="J151" s="42"/>
      <c r="K151" s="42"/>
      <c r="L151" s="46"/>
      <c r="M151" s="224"/>
      <c r="N151" s="225"/>
      <c r="O151" s="86"/>
      <c r="P151" s="86"/>
      <c r="Q151" s="86"/>
      <c r="R151" s="86"/>
      <c r="S151" s="86"/>
      <c r="T151" s="87"/>
      <c r="U151" s="40"/>
      <c r="V151" s="40"/>
      <c r="W151" s="40"/>
      <c r="X151" s="40"/>
      <c r="Y151" s="40"/>
      <c r="Z151" s="40"/>
      <c r="AA151" s="40"/>
      <c r="AB151" s="40"/>
      <c r="AC151" s="40"/>
      <c r="AD151" s="40"/>
      <c r="AE151" s="40"/>
      <c r="AT151" s="19" t="s">
        <v>143</v>
      </c>
      <c r="AU151" s="19" t="s">
        <v>85</v>
      </c>
    </row>
    <row r="152" s="13" customFormat="1">
      <c r="A152" s="13"/>
      <c r="B152" s="228"/>
      <c r="C152" s="229"/>
      <c r="D152" s="221" t="s">
        <v>145</v>
      </c>
      <c r="E152" s="230" t="s">
        <v>19</v>
      </c>
      <c r="F152" s="231" t="s">
        <v>235</v>
      </c>
      <c r="G152" s="229"/>
      <c r="H152" s="232">
        <v>50</v>
      </c>
      <c r="I152" s="233"/>
      <c r="J152" s="229"/>
      <c r="K152" s="229"/>
      <c r="L152" s="234"/>
      <c r="M152" s="235"/>
      <c r="N152" s="236"/>
      <c r="O152" s="236"/>
      <c r="P152" s="236"/>
      <c r="Q152" s="236"/>
      <c r="R152" s="236"/>
      <c r="S152" s="236"/>
      <c r="T152" s="237"/>
      <c r="U152" s="13"/>
      <c r="V152" s="13"/>
      <c r="W152" s="13"/>
      <c r="X152" s="13"/>
      <c r="Y152" s="13"/>
      <c r="Z152" s="13"/>
      <c r="AA152" s="13"/>
      <c r="AB152" s="13"/>
      <c r="AC152" s="13"/>
      <c r="AD152" s="13"/>
      <c r="AE152" s="13"/>
      <c r="AT152" s="238" t="s">
        <v>145</v>
      </c>
      <c r="AU152" s="238" t="s">
        <v>85</v>
      </c>
      <c r="AV152" s="13" t="s">
        <v>85</v>
      </c>
      <c r="AW152" s="13" t="s">
        <v>36</v>
      </c>
      <c r="AX152" s="13" t="s">
        <v>75</v>
      </c>
      <c r="AY152" s="238" t="s">
        <v>132</v>
      </c>
    </row>
    <row r="153" s="14" customFormat="1">
      <c r="A153" s="14"/>
      <c r="B153" s="239"/>
      <c r="C153" s="240"/>
      <c r="D153" s="221" t="s">
        <v>145</v>
      </c>
      <c r="E153" s="241" t="s">
        <v>19</v>
      </c>
      <c r="F153" s="242" t="s">
        <v>236</v>
      </c>
      <c r="G153" s="240"/>
      <c r="H153" s="243">
        <v>50</v>
      </c>
      <c r="I153" s="244"/>
      <c r="J153" s="240"/>
      <c r="K153" s="240"/>
      <c r="L153" s="245"/>
      <c r="M153" s="246"/>
      <c r="N153" s="247"/>
      <c r="O153" s="247"/>
      <c r="P153" s="247"/>
      <c r="Q153" s="247"/>
      <c r="R153" s="247"/>
      <c r="S153" s="247"/>
      <c r="T153" s="248"/>
      <c r="U153" s="14"/>
      <c r="V153" s="14"/>
      <c r="W153" s="14"/>
      <c r="X153" s="14"/>
      <c r="Y153" s="14"/>
      <c r="Z153" s="14"/>
      <c r="AA153" s="14"/>
      <c r="AB153" s="14"/>
      <c r="AC153" s="14"/>
      <c r="AD153" s="14"/>
      <c r="AE153" s="14"/>
      <c r="AT153" s="249" t="s">
        <v>145</v>
      </c>
      <c r="AU153" s="249" t="s">
        <v>85</v>
      </c>
      <c r="AV153" s="14" t="s">
        <v>148</v>
      </c>
      <c r="AW153" s="14" t="s">
        <v>36</v>
      </c>
      <c r="AX153" s="14" t="s">
        <v>83</v>
      </c>
      <c r="AY153" s="249" t="s">
        <v>132</v>
      </c>
    </row>
    <row r="154" s="12" customFormat="1" ht="25.92" customHeight="1">
      <c r="A154" s="12"/>
      <c r="B154" s="191"/>
      <c r="C154" s="192"/>
      <c r="D154" s="193" t="s">
        <v>74</v>
      </c>
      <c r="E154" s="194" t="s">
        <v>237</v>
      </c>
      <c r="F154" s="194" t="s">
        <v>237</v>
      </c>
      <c r="G154" s="192"/>
      <c r="H154" s="192"/>
      <c r="I154" s="195"/>
      <c r="J154" s="196">
        <f>BK154</f>
        <v>0</v>
      </c>
      <c r="K154" s="192"/>
      <c r="L154" s="197"/>
      <c r="M154" s="198"/>
      <c r="N154" s="199"/>
      <c r="O154" s="199"/>
      <c r="P154" s="200">
        <f>P155</f>
        <v>0</v>
      </c>
      <c r="Q154" s="199"/>
      <c r="R154" s="200">
        <f>R155</f>
        <v>0</v>
      </c>
      <c r="S154" s="199"/>
      <c r="T154" s="201">
        <f>T155</f>
        <v>0</v>
      </c>
      <c r="U154" s="12"/>
      <c r="V154" s="12"/>
      <c r="W154" s="12"/>
      <c r="X154" s="12"/>
      <c r="Y154" s="12"/>
      <c r="Z154" s="12"/>
      <c r="AA154" s="12"/>
      <c r="AB154" s="12"/>
      <c r="AC154" s="12"/>
      <c r="AD154" s="12"/>
      <c r="AE154" s="12"/>
      <c r="AR154" s="202" t="s">
        <v>139</v>
      </c>
      <c r="AT154" s="203" t="s">
        <v>74</v>
      </c>
      <c r="AU154" s="203" t="s">
        <v>75</v>
      </c>
      <c r="AY154" s="202" t="s">
        <v>132</v>
      </c>
      <c r="BK154" s="204">
        <f>BK155</f>
        <v>0</v>
      </c>
    </row>
    <row r="155" s="12" customFormat="1" ht="22.8" customHeight="1">
      <c r="A155" s="12"/>
      <c r="B155" s="191"/>
      <c r="C155" s="192"/>
      <c r="D155" s="193" t="s">
        <v>74</v>
      </c>
      <c r="E155" s="205" t="s">
        <v>238</v>
      </c>
      <c r="F155" s="205" t="s">
        <v>239</v>
      </c>
      <c r="G155" s="192"/>
      <c r="H155" s="192"/>
      <c r="I155" s="195"/>
      <c r="J155" s="206">
        <f>BK155</f>
        <v>0</v>
      </c>
      <c r="K155" s="192"/>
      <c r="L155" s="197"/>
      <c r="M155" s="198"/>
      <c r="N155" s="199"/>
      <c r="O155" s="199"/>
      <c r="P155" s="200">
        <f>SUM(P156:P161)</f>
        <v>0</v>
      </c>
      <c r="Q155" s="199"/>
      <c r="R155" s="200">
        <f>SUM(R156:R161)</f>
        <v>0</v>
      </c>
      <c r="S155" s="199"/>
      <c r="T155" s="201">
        <f>SUM(T156:T161)</f>
        <v>0</v>
      </c>
      <c r="U155" s="12"/>
      <c r="V155" s="12"/>
      <c r="W155" s="12"/>
      <c r="X155" s="12"/>
      <c r="Y155" s="12"/>
      <c r="Z155" s="12"/>
      <c r="AA155" s="12"/>
      <c r="AB155" s="12"/>
      <c r="AC155" s="12"/>
      <c r="AD155" s="12"/>
      <c r="AE155" s="12"/>
      <c r="AR155" s="202" t="s">
        <v>139</v>
      </c>
      <c r="AT155" s="203" t="s">
        <v>74</v>
      </c>
      <c r="AU155" s="203" t="s">
        <v>83</v>
      </c>
      <c r="AY155" s="202" t="s">
        <v>132</v>
      </c>
      <c r="BK155" s="204">
        <f>SUM(BK156:BK161)</f>
        <v>0</v>
      </c>
    </row>
    <row r="156" s="2" customFormat="1" ht="16.5" customHeight="1">
      <c r="A156" s="40"/>
      <c r="B156" s="41"/>
      <c r="C156" s="207" t="s">
        <v>240</v>
      </c>
      <c r="D156" s="207" t="s">
        <v>140</v>
      </c>
      <c r="E156" s="208" t="s">
        <v>241</v>
      </c>
      <c r="F156" s="209" t="s">
        <v>242</v>
      </c>
      <c r="G156" s="210" t="s">
        <v>151</v>
      </c>
      <c r="H156" s="211">
        <v>2</v>
      </c>
      <c r="I156" s="212"/>
      <c r="J156" s="213">
        <f>ROUND(I156*H156,2)</f>
        <v>0</v>
      </c>
      <c r="K156" s="214"/>
      <c r="L156" s="46"/>
      <c r="M156" s="215" t="s">
        <v>19</v>
      </c>
      <c r="N156" s="216" t="s">
        <v>46</v>
      </c>
      <c r="O156" s="86"/>
      <c r="P156" s="217">
        <f>O156*H156</f>
        <v>0</v>
      </c>
      <c r="Q156" s="217">
        <v>0</v>
      </c>
      <c r="R156" s="217">
        <f>Q156*H156</f>
        <v>0</v>
      </c>
      <c r="S156" s="217">
        <v>0</v>
      </c>
      <c r="T156" s="218">
        <f>S156*H156</f>
        <v>0</v>
      </c>
      <c r="U156" s="40"/>
      <c r="V156" s="40"/>
      <c r="W156" s="40"/>
      <c r="X156" s="40"/>
      <c r="Y156" s="40"/>
      <c r="Z156" s="40"/>
      <c r="AA156" s="40"/>
      <c r="AB156" s="40"/>
      <c r="AC156" s="40"/>
      <c r="AD156" s="40"/>
      <c r="AE156" s="40"/>
      <c r="AR156" s="219" t="s">
        <v>243</v>
      </c>
      <c r="AT156" s="219" t="s">
        <v>140</v>
      </c>
      <c r="AU156" s="219" t="s">
        <v>85</v>
      </c>
      <c r="AY156" s="19" t="s">
        <v>132</v>
      </c>
      <c r="BE156" s="220">
        <f>IF(N156="základní",J156,0)</f>
        <v>0</v>
      </c>
      <c r="BF156" s="220">
        <f>IF(N156="snížená",J156,0)</f>
        <v>0</v>
      </c>
      <c r="BG156" s="220">
        <f>IF(N156="zákl. přenesená",J156,0)</f>
        <v>0</v>
      </c>
      <c r="BH156" s="220">
        <f>IF(N156="sníž. přenesená",J156,0)</f>
        <v>0</v>
      </c>
      <c r="BI156" s="220">
        <f>IF(N156="nulová",J156,0)</f>
        <v>0</v>
      </c>
      <c r="BJ156" s="19" t="s">
        <v>83</v>
      </c>
      <c r="BK156" s="220">
        <f>ROUND(I156*H156,2)</f>
        <v>0</v>
      </c>
      <c r="BL156" s="19" t="s">
        <v>243</v>
      </c>
      <c r="BM156" s="219" t="s">
        <v>244</v>
      </c>
    </row>
    <row r="157" s="2" customFormat="1">
      <c r="A157" s="40"/>
      <c r="B157" s="41"/>
      <c r="C157" s="42"/>
      <c r="D157" s="221" t="s">
        <v>142</v>
      </c>
      <c r="E157" s="42"/>
      <c r="F157" s="222" t="s">
        <v>245</v>
      </c>
      <c r="G157" s="42"/>
      <c r="H157" s="42"/>
      <c r="I157" s="223"/>
      <c r="J157" s="42"/>
      <c r="K157" s="42"/>
      <c r="L157" s="46"/>
      <c r="M157" s="224"/>
      <c r="N157" s="225"/>
      <c r="O157" s="86"/>
      <c r="P157" s="86"/>
      <c r="Q157" s="86"/>
      <c r="R157" s="86"/>
      <c r="S157" s="86"/>
      <c r="T157" s="87"/>
      <c r="U157" s="40"/>
      <c r="V157" s="40"/>
      <c r="W157" s="40"/>
      <c r="X157" s="40"/>
      <c r="Y157" s="40"/>
      <c r="Z157" s="40"/>
      <c r="AA157" s="40"/>
      <c r="AB157" s="40"/>
      <c r="AC157" s="40"/>
      <c r="AD157" s="40"/>
      <c r="AE157" s="40"/>
      <c r="AT157" s="19" t="s">
        <v>142</v>
      </c>
      <c r="AU157" s="19" t="s">
        <v>85</v>
      </c>
    </row>
    <row r="158" s="2" customFormat="1" ht="16.5" customHeight="1">
      <c r="A158" s="40"/>
      <c r="B158" s="41"/>
      <c r="C158" s="207" t="s">
        <v>220</v>
      </c>
      <c r="D158" s="207" t="s">
        <v>140</v>
      </c>
      <c r="E158" s="208" t="s">
        <v>246</v>
      </c>
      <c r="F158" s="209" t="s">
        <v>19</v>
      </c>
      <c r="G158" s="210" t="s">
        <v>247</v>
      </c>
      <c r="H158" s="211">
        <v>1</v>
      </c>
      <c r="I158" s="212"/>
      <c r="J158" s="213">
        <f>ROUND(I158*H158,2)</f>
        <v>0</v>
      </c>
      <c r="K158" s="214"/>
      <c r="L158" s="46"/>
      <c r="M158" s="215" t="s">
        <v>19</v>
      </c>
      <c r="N158" s="216" t="s">
        <v>46</v>
      </c>
      <c r="O158" s="86"/>
      <c r="P158" s="217">
        <f>O158*H158</f>
        <v>0</v>
      </c>
      <c r="Q158" s="217">
        <v>0</v>
      </c>
      <c r="R158" s="217">
        <f>Q158*H158</f>
        <v>0</v>
      </c>
      <c r="S158" s="217">
        <v>0</v>
      </c>
      <c r="T158" s="218">
        <f>S158*H158</f>
        <v>0</v>
      </c>
      <c r="U158" s="40"/>
      <c r="V158" s="40"/>
      <c r="W158" s="40"/>
      <c r="X158" s="40"/>
      <c r="Y158" s="40"/>
      <c r="Z158" s="40"/>
      <c r="AA158" s="40"/>
      <c r="AB158" s="40"/>
      <c r="AC158" s="40"/>
      <c r="AD158" s="40"/>
      <c r="AE158" s="40"/>
      <c r="AR158" s="219" t="s">
        <v>243</v>
      </c>
      <c r="AT158" s="219" t="s">
        <v>140</v>
      </c>
      <c r="AU158" s="219" t="s">
        <v>85</v>
      </c>
      <c r="AY158" s="19" t="s">
        <v>132</v>
      </c>
      <c r="BE158" s="220">
        <f>IF(N158="základní",J158,0)</f>
        <v>0</v>
      </c>
      <c r="BF158" s="220">
        <f>IF(N158="snížená",J158,0)</f>
        <v>0</v>
      </c>
      <c r="BG158" s="220">
        <f>IF(N158="zákl. přenesená",J158,0)</f>
        <v>0</v>
      </c>
      <c r="BH158" s="220">
        <f>IF(N158="sníž. přenesená",J158,0)</f>
        <v>0</v>
      </c>
      <c r="BI158" s="220">
        <f>IF(N158="nulová",J158,0)</f>
        <v>0</v>
      </c>
      <c r="BJ158" s="19" t="s">
        <v>83</v>
      </c>
      <c r="BK158" s="220">
        <f>ROUND(I158*H158,2)</f>
        <v>0</v>
      </c>
      <c r="BL158" s="19" t="s">
        <v>243</v>
      </c>
      <c r="BM158" s="219" t="s">
        <v>248</v>
      </c>
    </row>
    <row r="159" s="2" customFormat="1">
      <c r="A159" s="40"/>
      <c r="B159" s="41"/>
      <c r="C159" s="42"/>
      <c r="D159" s="221" t="s">
        <v>142</v>
      </c>
      <c r="E159" s="42"/>
      <c r="F159" s="222" t="s">
        <v>249</v>
      </c>
      <c r="G159" s="42"/>
      <c r="H159" s="42"/>
      <c r="I159" s="223"/>
      <c r="J159" s="42"/>
      <c r="K159" s="42"/>
      <c r="L159" s="46"/>
      <c r="M159" s="224"/>
      <c r="N159" s="225"/>
      <c r="O159" s="86"/>
      <c r="P159" s="86"/>
      <c r="Q159" s="86"/>
      <c r="R159" s="86"/>
      <c r="S159" s="86"/>
      <c r="T159" s="87"/>
      <c r="U159" s="40"/>
      <c r="V159" s="40"/>
      <c r="W159" s="40"/>
      <c r="X159" s="40"/>
      <c r="Y159" s="40"/>
      <c r="Z159" s="40"/>
      <c r="AA159" s="40"/>
      <c r="AB159" s="40"/>
      <c r="AC159" s="40"/>
      <c r="AD159" s="40"/>
      <c r="AE159" s="40"/>
      <c r="AT159" s="19" t="s">
        <v>142</v>
      </c>
      <c r="AU159" s="19" t="s">
        <v>85</v>
      </c>
    </row>
    <row r="160" s="2" customFormat="1" ht="16.5" customHeight="1">
      <c r="A160" s="40"/>
      <c r="B160" s="41"/>
      <c r="C160" s="207" t="s">
        <v>250</v>
      </c>
      <c r="D160" s="207" t="s">
        <v>140</v>
      </c>
      <c r="E160" s="208" t="s">
        <v>251</v>
      </c>
      <c r="F160" s="209" t="s">
        <v>19</v>
      </c>
      <c r="G160" s="210" t="s">
        <v>151</v>
      </c>
      <c r="H160" s="211">
        <v>1</v>
      </c>
      <c r="I160" s="212"/>
      <c r="J160" s="213">
        <f>ROUND(I160*H160,2)</f>
        <v>0</v>
      </c>
      <c r="K160" s="214"/>
      <c r="L160" s="46"/>
      <c r="M160" s="215" t="s">
        <v>19</v>
      </c>
      <c r="N160" s="216" t="s">
        <v>46</v>
      </c>
      <c r="O160" s="86"/>
      <c r="P160" s="217">
        <f>O160*H160</f>
        <v>0</v>
      </c>
      <c r="Q160" s="217">
        <v>0</v>
      </c>
      <c r="R160" s="217">
        <f>Q160*H160</f>
        <v>0</v>
      </c>
      <c r="S160" s="217">
        <v>0</v>
      </c>
      <c r="T160" s="218">
        <f>S160*H160</f>
        <v>0</v>
      </c>
      <c r="U160" s="40"/>
      <c r="V160" s="40"/>
      <c r="W160" s="40"/>
      <c r="X160" s="40"/>
      <c r="Y160" s="40"/>
      <c r="Z160" s="40"/>
      <c r="AA160" s="40"/>
      <c r="AB160" s="40"/>
      <c r="AC160" s="40"/>
      <c r="AD160" s="40"/>
      <c r="AE160" s="40"/>
      <c r="AR160" s="219" t="s">
        <v>243</v>
      </c>
      <c r="AT160" s="219" t="s">
        <v>140</v>
      </c>
      <c r="AU160" s="219" t="s">
        <v>85</v>
      </c>
      <c r="AY160" s="19" t="s">
        <v>132</v>
      </c>
      <c r="BE160" s="220">
        <f>IF(N160="základní",J160,0)</f>
        <v>0</v>
      </c>
      <c r="BF160" s="220">
        <f>IF(N160="snížená",J160,0)</f>
        <v>0</v>
      </c>
      <c r="BG160" s="220">
        <f>IF(N160="zákl. přenesená",J160,0)</f>
        <v>0</v>
      </c>
      <c r="BH160" s="220">
        <f>IF(N160="sníž. přenesená",J160,0)</f>
        <v>0</v>
      </c>
      <c r="BI160" s="220">
        <f>IF(N160="nulová",J160,0)</f>
        <v>0</v>
      </c>
      <c r="BJ160" s="19" t="s">
        <v>83</v>
      </c>
      <c r="BK160" s="220">
        <f>ROUND(I160*H160,2)</f>
        <v>0</v>
      </c>
      <c r="BL160" s="19" t="s">
        <v>243</v>
      </c>
      <c r="BM160" s="219" t="s">
        <v>252</v>
      </c>
    </row>
    <row r="161" s="2" customFormat="1">
      <c r="A161" s="40"/>
      <c r="B161" s="41"/>
      <c r="C161" s="42"/>
      <c r="D161" s="221" t="s">
        <v>142</v>
      </c>
      <c r="E161" s="42"/>
      <c r="F161" s="222" t="s">
        <v>253</v>
      </c>
      <c r="G161" s="42"/>
      <c r="H161" s="42"/>
      <c r="I161" s="223"/>
      <c r="J161" s="42"/>
      <c r="K161" s="42"/>
      <c r="L161" s="46"/>
      <c r="M161" s="224"/>
      <c r="N161" s="225"/>
      <c r="O161" s="86"/>
      <c r="P161" s="86"/>
      <c r="Q161" s="86"/>
      <c r="R161" s="86"/>
      <c r="S161" s="86"/>
      <c r="T161" s="87"/>
      <c r="U161" s="40"/>
      <c r="V161" s="40"/>
      <c r="W161" s="40"/>
      <c r="X161" s="40"/>
      <c r="Y161" s="40"/>
      <c r="Z161" s="40"/>
      <c r="AA161" s="40"/>
      <c r="AB161" s="40"/>
      <c r="AC161" s="40"/>
      <c r="AD161" s="40"/>
      <c r="AE161" s="40"/>
      <c r="AT161" s="19" t="s">
        <v>142</v>
      </c>
      <c r="AU161" s="19" t="s">
        <v>85</v>
      </c>
    </row>
    <row r="162" s="12" customFormat="1" ht="25.92" customHeight="1">
      <c r="A162" s="12"/>
      <c r="B162" s="191"/>
      <c r="C162" s="192"/>
      <c r="D162" s="193" t="s">
        <v>74</v>
      </c>
      <c r="E162" s="194" t="s">
        <v>254</v>
      </c>
      <c r="F162" s="194" t="s">
        <v>255</v>
      </c>
      <c r="G162" s="192"/>
      <c r="H162" s="192"/>
      <c r="I162" s="195"/>
      <c r="J162" s="196">
        <f>BK162</f>
        <v>0</v>
      </c>
      <c r="K162" s="192"/>
      <c r="L162" s="197"/>
      <c r="M162" s="198"/>
      <c r="N162" s="199"/>
      <c r="O162" s="199"/>
      <c r="P162" s="200">
        <f>P163+P170</f>
        <v>0</v>
      </c>
      <c r="Q162" s="199"/>
      <c r="R162" s="200">
        <f>R163+R170</f>
        <v>0</v>
      </c>
      <c r="S162" s="199"/>
      <c r="T162" s="201">
        <f>T163+T170</f>
        <v>0</v>
      </c>
      <c r="U162" s="12"/>
      <c r="V162" s="12"/>
      <c r="W162" s="12"/>
      <c r="X162" s="12"/>
      <c r="Y162" s="12"/>
      <c r="Z162" s="12"/>
      <c r="AA162" s="12"/>
      <c r="AB162" s="12"/>
      <c r="AC162" s="12"/>
      <c r="AD162" s="12"/>
      <c r="AE162" s="12"/>
      <c r="AR162" s="202" t="s">
        <v>167</v>
      </c>
      <c r="AT162" s="203" t="s">
        <v>74</v>
      </c>
      <c r="AU162" s="203" t="s">
        <v>75</v>
      </c>
      <c r="AY162" s="202" t="s">
        <v>132</v>
      </c>
      <c r="BK162" s="204">
        <f>BK163+BK170</f>
        <v>0</v>
      </c>
    </row>
    <row r="163" s="12" customFormat="1" ht="22.8" customHeight="1">
      <c r="A163" s="12"/>
      <c r="B163" s="191"/>
      <c r="C163" s="192"/>
      <c r="D163" s="193" t="s">
        <v>74</v>
      </c>
      <c r="E163" s="205" t="s">
        <v>256</v>
      </c>
      <c r="F163" s="205" t="s">
        <v>257</v>
      </c>
      <c r="G163" s="192"/>
      <c r="H163" s="192"/>
      <c r="I163" s="195"/>
      <c r="J163" s="206">
        <f>BK163</f>
        <v>0</v>
      </c>
      <c r="K163" s="192"/>
      <c r="L163" s="197"/>
      <c r="M163" s="198"/>
      <c r="N163" s="199"/>
      <c r="O163" s="199"/>
      <c r="P163" s="200">
        <f>SUM(P164:P169)</f>
        <v>0</v>
      </c>
      <c r="Q163" s="199"/>
      <c r="R163" s="200">
        <f>SUM(R164:R169)</f>
        <v>0</v>
      </c>
      <c r="S163" s="199"/>
      <c r="T163" s="201">
        <f>SUM(T164:T169)</f>
        <v>0</v>
      </c>
      <c r="U163" s="12"/>
      <c r="V163" s="12"/>
      <c r="W163" s="12"/>
      <c r="X163" s="12"/>
      <c r="Y163" s="12"/>
      <c r="Z163" s="12"/>
      <c r="AA163" s="12"/>
      <c r="AB163" s="12"/>
      <c r="AC163" s="12"/>
      <c r="AD163" s="12"/>
      <c r="AE163" s="12"/>
      <c r="AR163" s="202" t="s">
        <v>167</v>
      </c>
      <c r="AT163" s="203" t="s">
        <v>74</v>
      </c>
      <c r="AU163" s="203" t="s">
        <v>83</v>
      </c>
      <c r="AY163" s="202" t="s">
        <v>132</v>
      </c>
      <c r="BK163" s="204">
        <f>SUM(BK164:BK169)</f>
        <v>0</v>
      </c>
    </row>
    <row r="164" s="2" customFormat="1" ht="16.5" customHeight="1">
      <c r="A164" s="40"/>
      <c r="B164" s="41"/>
      <c r="C164" s="207" t="s">
        <v>258</v>
      </c>
      <c r="D164" s="207" t="s">
        <v>140</v>
      </c>
      <c r="E164" s="208" t="s">
        <v>259</v>
      </c>
      <c r="F164" s="209" t="s">
        <v>260</v>
      </c>
      <c r="G164" s="210" t="s">
        <v>151</v>
      </c>
      <c r="H164" s="211">
        <v>1</v>
      </c>
      <c r="I164" s="212"/>
      <c r="J164" s="213">
        <f>ROUND(I164*H164,2)</f>
        <v>0</v>
      </c>
      <c r="K164" s="214"/>
      <c r="L164" s="46"/>
      <c r="M164" s="215" t="s">
        <v>19</v>
      </c>
      <c r="N164" s="216" t="s">
        <v>46</v>
      </c>
      <c r="O164" s="86"/>
      <c r="P164" s="217">
        <f>O164*H164</f>
        <v>0</v>
      </c>
      <c r="Q164" s="217">
        <v>0</v>
      </c>
      <c r="R164" s="217">
        <f>Q164*H164</f>
        <v>0</v>
      </c>
      <c r="S164" s="217">
        <v>0</v>
      </c>
      <c r="T164" s="218">
        <f>S164*H164</f>
        <v>0</v>
      </c>
      <c r="U164" s="40"/>
      <c r="V164" s="40"/>
      <c r="W164" s="40"/>
      <c r="X164" s="40"/>
      <c r="Y164" s="40"/>
      <c r="Z164" s="40"/>
      <c r="AA164" s="40"/>
      <c r="AB164" s="40"/>
      <c r="AC164" s="40"/>
      <c r="AD164" s="40"/>
      <c r="AE164" s="40"/>
      <c r="AR164" s="219" t="s">
        <v>261</v>
      </c>
      <c r="AT164" s="219" t="s">
        <v>140</v>
      </c>
      <c r="AU164" s="219" t="s">
        <v>85</v>
      </c>
      <c r="AY164" s="19" t="s">
        <v>132</v>
      </c>
      <c r="BE164" s="220">
        <f>IF(N164="základní",J164,0)</f>
        <v>0</v>
      </c>
      <c r="BF164" s="220">
        <f>IF(N164="snížená",J164,0)</f>
        <v>0</v>
      </c>
      <c r="BG164" s="220">
        <f>IF(N164="zákl. přenesená",J164,0)</f>
        <v>0</v>
      </c>
      <c r="BH164" s="220">
        <f>IF(N164="sníž. přenesená",J164,0)</f>
        <v>0</v>
      </c>
      <c r="BI164" s="220">
        <f>IF(N164="nulová",J164,0)</f>
        <v>0</v>
      </c>
      <c r="BJ164" s="19" t="s">
        <v>83</v>
      </c>
      <c r="BK164" s="220">
        <f>ROUND(I164*H164,2)</f>
        <v>0</v>
      </c>
      <c r="BL164" s="19" t="s">
        <v>261</v>
      </c>
      <c r="BM164" s="219" t="s">
        <v>262</v>
      </c>
    </row>
    <row r="165" s="2" customFormat="1">
      <c r="A165" s="40"/>
      <c r="B165" s="41"/>
      <c r="C165" s="42"/>
      <c r="D165" s="221" t="s">
        <v>142</v>
      </c>
      <c r="E165" s="42"/>
      <c r="F165" s="222" t="s">
        <v>260</v>
      </c>
      <c r="G165" s="42"/>
      <c r="H165" s="42"/>
      <c r="I165" s="223"/>
      <c r="J165" s="42"/>
      <c r="K165" s="42"/>
      <c r="L165" s="46"/>
      <c r="M165" s="224"/>
      <c r="N165" s="225"/>
      <c r="O165" s="86"/>
      <c r="P165" s="86"/>
      <c r="Q165" s="86"/>
      <c r="R165" s="86"/>
      <c r="S165" s="86"/>
      <c r="T165" s="87"/>
      <c r="U165" s="40"/>
      <c r="V165" s="40"/>
      <c r="W165" s="40"/>
      <c r="X165" s="40"/>
      <c r="Y165" s="40"/>
      <c r="Z165" s="40"/>
      <c r="AA165" s="40"/>
      <c r="AB165" s="40"/>
      <c r="AC165" s="40"/>
      <c r="AD165" s="40"/>
      <c r="AE165" s="40"/>
      <c r="AT165" s="19" t="s">
        <v>142</v>
      </c>
      <c r="AU165" s="19" t="s">
        <v>85</v>
      </c>
    </row>
    <row r="166" s="2" customFormat="1">
      <c r="A166" s="40"/>
      <c r="B166" s="41"/>
      <c r="C166" s="42"/>
      <c r="D166" s="226" t="s">
        <v>143</v>
      </c>
      <c r="E166" s="42"/>
      <c r="F166" s="227" t="s">
        <v>263</v>
      </c>
      <c r="G166" s="42"/>
      <c r="H166" s="42"/>
      <c r="I166" s="223"/>
      <c r="J166" s="42"/>
      <c r="K166" s="42"/>
      <c r="L166" s="46"/>
      <c r="M166" s="224"/>
      <c r="N166" s="225"/>
      <c r="O166" s="86"/>
      <c r="P166" s="86"/>
      <c r="Q166" s="86"/>
      <c r="R166" s="86"/>
      <c r="S166" s="86"/>
      <c r="T166" s="87"/>
      <c r="U166" s="40"/>
      <c r="V166" s="40"/>
      <c r="W166" s="40"/>
      <c r="X166" s="40"/>
      <c r="Y166" s="40"/>
      <c r="Z166" s="40"/>
      <c r="AA166" s="40"/>
      <c r="AB166" s="40"/>
      <c r="AC166" s="40"/>
      <c r="AD166" s="40"/>
      <c r="AE166" s="40"/>
      <c r="AT166" s="19" t="s">
        <v>143</v>
      </c>
      <c r="AU166" s="19" t="s">
        <v>85</v>
      </c>
    </row>
    <row r="167" s="2" customFormat="1" ht="16.5" customHeight="1">
      <c r="A167" s="40"/>
      <c r="B167" s="41"/>
      <c r="C167" s="207" t="s">
        <v>264</v>
      </c>
      <c r="D167" s="207" t="s">
        <v>140</v>
      </c>
      <c r="E167" s="208" t="s">
        <v>265</v>
      </c>
      <c r="F167" s="209" t="s">
        <v>266</v>
      </c>
      <c r="G167" s="210" t="s">
        <v>151</v>
      </c>
      <c r="H167" s="211">
        <v>1</v>
      </c>
      <c r="I167" s="212"/>
      <c r="J167" s="213">
        <f>ROUND(I167*H167,2)</f>
        <v>0</v>
      </c>
      <c r="K167" s="214"/>
      <c r="L167" s="46"/>
      <c r="M167" s="215" t="s">
        <v>19</v>
      </c>
      <c r="N167" s="216" t="s">
        <v>46</v>
      </c>
      <c r="O167" s="86"/>
      <c r="P167" s="217">
        <f>O167*H167</f>
        <v>0</v>
      </c>
      <c r="Q167" s="217">
        <v>0</v>
      </c>
      <c r="R167" s="217">
        <f>Q167*H167</f>
        <v>0</v>
      </c>
      <c r="S167" s="217">
        <v>0</v>
      </c>
      <c r="T167" s="218">
        <f>S167*H167</f>
        <v>0</v>
      </c>
      <c r="U167" s="40"/>
      <c r="V167" s="40"/>
      <c r="W167" s="40"/>
      <c r="X167" s="40"/>
      <c r="Y167" s="40"/>
      <c r="Z167" s="40"/>
      <c r="AA167" s="40"/>
      <c r="AB167" s="40"/>
      <c r="AC167" s="40"/>
      <c r="AD167" s="40"/>
      <c r="AE167" s="40"/>
      <c r="AR167" s="219" t="s">
        <v>261</v>
      </c>
      <c r="AT167" s="219" t="s">
        <v>140</v>
      </c>
      <c r="AU167" s="219" t="s">
        <v>85</v>
      </c>
      <c r="AY167" s="19" t="s">
        <v>132</v>
      </c>
      <c r="BE167" s="220">
        <f>IF(N167="základní",J167,0)</f>
        <v>0</v>
      </c>
      <c r="BF167" s="220">
        <f>IF(N167="snížená",J167,0)</f>
        <v>0</v>
      </c>
      <c r="BG167" s="220">
        <f>IF(N167="zákl. přenesená",J167,0)</f>
        <v>0</v>
      </c>
      <c r="BH167" s="220">
        <f>IF(N167="sníž. přenesená",J167,0)</f>
        <v>0</v>
      </c>
      <c r="BI167" s="220">
        <f>IF(N167="nulová",J167,0)</f>
        <v>0</v>
      </c>
      <c r="BJ167" s="19" t="s">
        <v>83</v>
      </c>
      <c r="BK167" s="220">
        <f>ROUND(I167*H167,2)</f>
        <v>0</v>
      </c>
      <c r="BL167" s="19" t="s">
        <v>261</v>
      </c>
      <c r="BM167" s="219" t="s">
        <v>267</v>
      </c>
    </row>
    <row r="168" s="2" customFormat="1">
      <c r="A168" s="40"/>
      <c r="B168" s="41"/>
      <c r="C168" s="42"/>
      <c r="D168" s="221" t="s">
        <v>142</v>
      </c>
      <c r="E168" s="42"/>
      <c r="F168" s="222" t="s">
        <v>266</v>
      </c>
      <c r="G168" s="42"/>
      <c r="H168" s="42"/>
      <c r="I168" s="223"/>
      <c r="J168" s="42"/>
      <c r="K168" s="42"/>
      <c r="L168" s="46"/>
      <c r="M168" s="224"/>
      <c r="N168" s="225"/>
      <c r="O168" s="86"/>
      <c r="P168" s="86"/>
      <c r="Q168" s="86"/>
      <c r="R168" s="86"/>
      <c r="S168" s="86"/>
      <c r="T168" s="87"/>
      <c r="U168" s="40"/>
      <c r="V168" s="40"/>
      <c r="W168" s="40"/>
      <c r="X168" s="40"/>
      <c r="Y168" s="40"/>
      <c r="Z168" s="40"/>
      <c r="AA168" s="40"/>
      <c r="AB168" s="40"/>
      <c r="AC168" s="40"/>
      <c r="AD168" s="40"/>
      <c r="AE168" s="40"/>
      <c r="AT168" s="19" t="s">
        <v>142</v>
      </c>
      <c r="AU168" s="19" t="s">
        <v>85</v>
      </c>
    </row>
    <row r="169" s="2" customFormat="1">
      <c r="A169" s="40"/>
      <c r="B169" s="41"/>
      <c r="C169" s="42"/>
      <c r="D169" s="226" t="s">
        <v>143</v>
      </c>
      <c r="E169" s="42"/>
      <c r="F169" s="227" t="s">
        <v>268</v>
      </c>
      <c r="G169" s="42"/>
      <c r="H169" s="42"/>
      <c r="I169" s="223"/>
      <c r="J169" s="42"/>
      <c r="K169" s="42"/>
      <c r="L169" s="46"/>
      <c r="M169" s="224"/>
      <c r="N169" s="225"/>
      <c r="O169" s="86"/>
      <c r="P169" s="86"/>
      <c r="Q169" s="86"/>
      <c r="R169" s="86"/>
      <c r="S169" s="86"/>
      <c r="T169" s="87"/>
      <c r="U169" s="40"/>
      <c r="V169" s="40"/>
      <c r="W169" s="40"/>
      <c r="X169" s="40"/>
      <c r="Y169" s="40"/>
      <c r="Z169" s="40"/>
      <c r="AA169" s="40"/>
      <c r="AB169" s="40"/>
      <c r="AC169" s="40"/>
      <c r="AD169" s="40"/>
      <c r="AE169" s="40"/>
      <c r="AT169" s="19" t="s">
        <v>143</v>
      </c>
      <c r="AU169" s="19" t="s">
        <v>85</v>
      </c>
    </row>
    <row r="170" s="12" customFormat="1" ht="22.8" customHeight="1">
      <c r="A170" s="12"/>
      <c r="B170" s="191"/>
      <c r="C170" s="192"/>
      <c r="D170" s="193" t="s">
        <v>74</v>
      </c>
      <c r="E170" s="205" t="s">
        <v>269</v>
      </c>
      <c r="F170" s="205" t="s">
        <v>270</v>
      </c>
      <c r="G170" s="192"/>
      <c r="H170" s="192"/>
      <c r="I170" s="195"/>
      <c r="J170" s="206">
        <f>BK170</f>
        <v>0</v>
      </c>
      <c r="K170" s="192"/>
      <c r="L170" s="197"/>
      <c r="M170" s="198"/>
      <c r="N170" s="199"/>
      <c r="O170" s="199"/>
      <c r="P170" s="200">
        <f>SUM(P171:P173)</f>
        <v>0</v>
      </c>
      <c r="Q170" s="199"/>
      <c r="R170" s="200">
        <f>SUM(R171:R173)</f>
        <v>0</v>
      </c>
      <c r="S170" s="199"/>
      <c r="T170" s="201">
        <f>SUM(T171:T173)</f>
        <v>0</v>
      </c>
      <c r="U170" s="12"/>
      <c r="V170" s="12"/>
      <c r="W170" s="12"/>
      <c r="X170" s="12"/>
      <c r="Y170" s="12"/>
      <c r="Z170" s="12"/>
      <c r="AA170" s="12"/>
      <c r="AB170" s="12"/>
      <c r="AC170" s="12"/>
      <c r="AD170" s="12"/>
      <c r="AE170" s="12"/>
      <c r="AR170" s="202" t="s">
        <v>167</v>
      </c>
      <c r="AT170" s="203" t="s">
        <v>74</v>
      </c>
      <c r="AU170" s="203" t="s">
        <v>83</v>
      </c>
      <c r="AY170" s="202" t="s">
        <v>132</v>
      </c>
      <c r="BK170" s="204">
        <f>SUM(BK171:BK173)</f>
        <v>0</v>
      </c>
    </row>
    <row r="171" s="2" customFormat="1" ht="16.5" customHeight="1">
      <c r="A171" s="40"/>
      <c r="B171" s="41"/>
      <c r="C171" s="207" t="s">
        <v>271</v>
      </c>
      <c r="D171" s="207" t="s">
        <v>140</v>
      </c>
      <c r="E171" s="208" t="s">
        <v>272</v>
      </c>
      <c r="F171" s="209" t="s">
        <v>270</v>
      </c>
      <c r="G171" s="210" t="s">
        <v>151</v>
      </c>
      <c r="H171" s="211">
        <v>1</v>
      </c>
      <c r="I171" s="212"/>
      <c r="J171" s="213">
        <f>ROUND(I171*H171,2)</f>
        <v>0</v>
      </c>
      <c r="K171" s="214"/>
      <c r="L171" s="46"/>
      <c r="M171" s="215" t="s">
        <v>19</v>
      </c>
      <c r="N171" s="216" t="s">
        <v>46</v>
      </c>
      <c r="O171" s="86"/>
      <c r="P171" s="217">
        <f>O171*H171</f>
        <v>0</v>
      </c>
      <c r="Q171" s="217">
        <v>0</v>
      </c>
      <c r="R171" s="217">
        <f>Q171*H171</f>
        <v>0</v>
      </c>
      <c r="S171" s="217">
        <v>0</v>
      </c>
      <c r="T171" s="218">
        <f>S171*H171</f>
        <v>0</v>
      </c>
      <c r="U171" s="40"/>
      <c r="V171" s="40"/>
      <c r="W171" s="40"/>
      <c r="X171" s="40"/>
      <c r="Y171" s="40"/>
      <c r="Z171" s="40"/>
      <c r="AA171" s="40"/>
      <c r="AB171" s="40"/>
      <c r="AC171" s="40"/>
      <c r="AD171" s="40"/>
      <c r="AE171" s="40"/>
      <c r="AR171" s="219" t="s">
        <v>261</v>
      </c>
      <c r="AT171" s="219" t="s">
        <v>140</v>
      </c>
      <c r="AU171" s="219" t="s">
        <v>85</v>
      </c>
      <c r="AY171" s="19" t="s">
        <v>132</v>
      </c>
      <c r="BE171" s="220">
        <f>IF(N171="základní",J171,0)</f>
        <v>0</v>
      </c>
      <c r="BF171" s="220">
        <f>IF(N171="snížená",J171,0)</f>
        <v>0</v>
      </c>
      <c r="BG171" s="220">
        <f>IF(N171="zákl. přenesená",J171,0)</f>
        <v>0</v>
      </c>
      <c r="BH171" s="220">
        <f>IF(N171="sníž. přenesená",J171,0)</f>
        <v>0</v>
      </c>
      <c r="BI171" s="220">
        <f>IF(N171="nulová",J171,0)</f>
        <v>0</v>
      </c>
      <c r="BJ171" s="19" t="s">
        <v>83</v>
      </c>
      <c r="BK171" s="220">
        <f>ROUND(I171*H171,2)</f>
        <v>0</v>
      </c>
      <c r="BL171" s="19" t="s">
        <v>261</v>
      </c>
      <c r="BM171" s="219" t="s">
        <v>273</v>
      </c>
    </row>
    <row r="172" s="2" customFormat="1">
      <c r="A172" s="40"/>
      <c r="B172" s="41"/>
      <c r="C172" s="42"/>
      <c r="D172" s="221" t="s">
        <v>142</v>
      </c>
      <c r="E172" s="42"/>
      <c r="F172" s="222" t="s">
        <v>270</v>
      </c>
      <c r="G172" s="42"/>
      <c r="H172" s="42"/>
      <c r="I172" s="223"/>
      <c r="J172" s="42"/>
      <c r="K172" s="42"/>
      <c r="L172" s="46"/>
      <c r="M172" s="224"/>
      <c r="N172" s="225"/>
      <c r="O172" s="86"/>
      <c r="P172" s="86"/>
      <c r="Q172" s="86"/>
      <c r="R172" s="86"/>
      <c r="S172" s="86"/>
      <c r="T172" s="87"/>
      <c r="U172" s="40"/>
      <c r="V172" s="40"/>
      <c r="W172" s="40"/>
      <c r="X172" s="40"/>
      <c r="Y172" s="40"/>
      <c r="Z172" s="40"/>
      <c r="AA172" s="40"/>
      <c r="AB172" s="40"/>
      <c r="AC172" s="40"/>
      <c r="AD172" s="40"/>
      <c r="AE172" s="40"/>
      <c r="AT172" s="19" t="s">
        <v>142</v>
      </c>
      <c r="AU172" s="19" t="s">
        <v>85</v>
      </c>
    </row>
    <row r="173" s="2" customFormat="1">
      <c r="A173" s="40"/>
      <c r="B173" s="41"/>
      <c r="C173" s="42"/>
      <c r="D173" s="226" t="s">
        <v>143</v>
      </c>
      <c r="E173" s="42"/>
      <c r="F173" s="227" t="s">
        <v>274</v>
      </c>
      <c r="G173" s="42"/>
      <c r="H173" s="42"/>
      <c r="I173" s="223"/>
      <c r="J173" s="42"/>
      <c r="K173" s="42"/>
      <c r="L173" s="46"/>
      <c r="M173" s="261"/>
      <c r="N173" s="262"/>
      <c r="O173" s="263"/>
      <c r="P173" s="263"/>
      <c r="Q173" s="263"/>
      <c r="R173" s="263"/>
      <c r="S173" s="263"/>
      <c r="T173" s="264"/>
      <c r="U173" s="40"/>
      <c r="V173" s="40"/>
      <c r="W173" s="40"/>
      <c r="X173" s="40"/>
      <c r="Y173" s="40"/>
      <c r="Z173" s="40"/>
      <c r="AA173" s="40"/>
      <c r="AB173" s="40"/>
      <c r="AC173" s="40"/>
      <c r="AD173" s="40"/>
      <c r="AE173" s="40"/>
      <c r="AT173" s="19" t="s">
        <v>143</v>
      </c>
      <c r="AU173" s="19" t="s">
        <v>85</v>
      </c>
    </row>
    <row r="174" s="2" customFormat="1" ht="6.96" customHeight="1">
      <c r="A174" s="40"/>
      <c r="B174" s="61"/>
      <c r="C174" s="62"/>
      <c r="D174" s="62"/>
      <c r="E174" s="62"/>
      <c r="F174" s="62"/>
      <c r="G174" s="62"/>
      <c r="H174" s="62"/>
      <c r="I174" s="62"/>
      <c r="J174" s="62"/>
      <c r="K174" s="62"/>
      <c r="L174" s="46"/>
      <c r="M174" s="40"/>
      <c r="O174" s="40"/>
      <c r="P174" s="40"/>
      <c r="Q174" s="40"/>
      <c r="R174" s="40"/>
      <c r="S174" s="40"/>
      <c r="T174" s="40"/>
      <c r="U174" s="40"/>
      <c r="V174" s="40"/>
      <c r="W174" s="40"/>
      <c r="X174" s="40"/>
      <c r="Y174" s="40"/>
      <c r="Z174" s="40"/>
      <c r="AA174" s="40"/>
      <c r="AB174" s="40"/>
      <c r="AC174" s="40"/>
      <c r="AD174" s="40"/>
      <c r="AE174" s="40"/>
    </row>
  </sheetData>
  <sheetProtection sheet="1" autoFilter="0" formatColumns="0" formatRows="0" objects="1" scenarios="1" spinCount="100000" saltValue="j7IhBnaDLuK/Y14PDuLdhx0heATgbh/dOByMPY/hAqc4qPvPyfzCr7PJrCOmjj5M5E92pKnKT1bsVNzi9LAF6w==" hashValue="DIJ5RnbDWGhuhsk4F2IvXixpbA42b4cfE/ZRgS1ScWHuVgjmsr7a2RfJ22J2OXm64cMmitapiZES4zmg3crLNw==" algorithmName="SHA-512" password="CC35"/>
  <autoFilter ref="C90:K173"/>
  <mergeCells count="9">
    <mergeCell ref="E7:H7"/>
    <mergeCell ref="E9:H9"/>
    <mergeCell ref="E18:H18"/>
    <mergeCell ref="E27:H27"/>
    <mergeCell ref="E48:H48"/>
    <mergeCell ref="E50:H50"/>
    <mergeCell ref="E81:H81"/>
    <mergeCell ref="E83:H83"/>
    <mergeCell ref="L2:V2"/>
  </mergeCells>
  <hyperlinks>
    <hyperlink ref="F96" r:id="rId1" display="https://podminky.urs.cz/item/CS_URS_2026_01/610A1342"/>
    <hyperlink ref="F108" r:id="rId2" display="https://podminky.urs.cz/item/CS_URS_2026_01/949101111"/>
    <hyperlink ref="F114" r:id="rId3" display="https://podminky.urs.cz/item/CS_URS_2026_01/968072455"/>
    <hyperlink ref="F119" r:id="rId4" display="https://podminky.urs.cz/item/CS_URS_2026_01/978013161"/>
    <hyperlink ref="F125" r:id="rId5" display="https://podminky.urs.cz/item/CS_URS_2026_01/997013211"/>
    <hyperlink ref="F128" r:id="rId6" display="https://podminky.urs.cz/item/CS_URS_2026_01/997013501"/>
    <hyperlink ref="F131" r:id="rId7" display="https://podminky.urs.cz/item/CS_URS_2026_01/997013509"/>
    <hyperlink ref="F136" r:id="rId8" display="https://podminky.urs.cz/item/CS_URS_2026_01/997013863"/>
    <hyperlink ref="F140" r:id="rId9" display="https://podminky.urs.cz/item/CS_URS_2026_01/998018002"/>
    <hyperlink ref="F145" r:id="rId10" display="https://podminky.urs.cz/item/CS_URS_2026_01/784111001"/>
    <hyperlink ref="F148" r:id="rId11" display="https://podminky.urs.cz/item/CS_URS_2026_01/784221101"/>
    <hyperlink ref="F151" r:id="rId12" display="https://podminky.urs.cz/item/CS_URS_2026_01/784221103"/>
    <hyperlink ref="F166" r:id="rId13" display="https://podminky.urs.cz/item/CS_URS_2026_01/013254000"/>
    <hyperlink ref="F169" r:id="rId14" display="https://podminky.urs.cz/item/CS_URS_2026_01/013274000"/>
    <hyperlink ref="F173" r:id="rId15" display="https://podminky.urs.cz/item/CS_URS_2026_01/030001000"/>
  </hyperlinks>
  <pageMargins left="0.39375" right="0.39375" top="0.39375" bottom="0.39375" header="0" footer="0"/>
  <pageSetup paperSize="9" orientation="portrait" blackAndWhite="1" fitToHeight="100"/>
  <headerFooter>
    <oddFooter>&amp;CStrana &amp;P z &amp;N</oddFooter>
  </headerFooter>
  <drawing r:id="rId16"/>
</worksheet>
</file>

<file path=xl/worksheets/sheet3.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hidden="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19" t="s">
        <v>88</v>
      </c>
    </row>
    <row r="3" s="1" customFormat="1" ht="6.96" customHeight="1">
      <c r="B3" s="130"/>
      <c r="C3" s="131"/>
      <c r="D3" s="131"/>
      <c r="E3" s="131"/>
      <c r="F3" s="131"/>
      <c r="G3" s="131"/>
      <c r="H3" s="131"/>
      <c r="I3" s="131"/>
      <c r="J3" s="131"/>
      <c r="K3" s="131"/>
      <c r="L3" s="22"/>
      <c r="AT3" s="19" t="s">
        <v>85</v>
      </c>
    </row>
    <row r="4" s="1" customFormat="1" ht="24.96" customHeight="1">
      <c r="B4" s="22"/>
      <c r="D4" s="132" t="s">
        <v>98</v>
      </c>
      <c r="L4" s="22"/>
      <c r="M4" s="133" t="s">
        <v>10</v>
      </c>
      <c r="AT4" s="19" t="s">
        <v>4</v>
      </c>
    </row>
    <row r="5" s="1" customFormat="1" ht="6.96" customHeight="1">
      <c r="B5" s="22"/>
      <c r="L5" s="22"/>
    </row>
    <row r="6" s="1" customFormat="1" ht="12" customHeight="1">
      <c r="B6" s="22"/>
      <c r="D6" s="134" t="s">
        <v>16</v>
      </c>
      <c r="L6" s="22"/>
    </row>
    <row r="7" s="1" customFormat="1" ht="16.5" customHeight="1">
      <c r="B7" s="22"/>
      <c r="E7" s="135" t="str">
        <f>'Rekapitulace stavby'!K6</f>
        <v>Sokolovna Turnov - Rekonstrukce kotelny</v>
      </c>
      <c r="F7" s="134"/>
      <c r="G7" s="134"/>
      <c r="H7" s="134"/>
      <c r="L7" s="22"/>
    </row>
    <row r="8" s="2" customFormat="1" ht="12" customHeight="1">
      <c r="A8" s="40"/>
      <c r="B8" s="46"/>
      <c r="C8" s="40"/>
      <c r="D8" s="134" t="s">
        <v>99</v>
      </c>
      <c r="E8" s="40"/>
      <c r="F8" s="40"/>
      <c r="G8" s="40"/>
      <c r="H8" s="40"/>
      <c r="I8" s="40"/>
      <c r="J8" s="40"/>
      <c r="K8" s="40"/>
      <c r="L8" s="136"/>
      <c r="S8" s="40"/>
      <c r="T8" s="40"/>
      <c r="U8" s="40"/>
      <c r="V8" s="40"/>
      <c r="W8" s="40"/>
      <c r="X8" s="40"/>
      <c r="Y8" s="40"/>
      <c r="Z8" s="40"/>
      <c r="AA8" s="40"/>
      <c r="AB8" s="40"/>
      <c r="AC8" s="40"/>
      <c r="AD8" s="40"/>
      <c r="AE8" s="40"/>
    </row>
    <row r="9" s="2" customFormat="1" ht="16.5" customHeight="1">
      <c r="A9" s="40"/>
      <c r="B9" s="46"/>
      <c r="C9" s="40"/>
      <c r="D9" s="40"/>
      <c r="E9" s="137" t="s">
        <v>275</v>
      </c>
      <c r="F9" s="40"/>
      <c r="G9" s="40"/>
      <c r="H9" s="40"/>
      <c r="I9" s="40"/>
      <c r="J9" s="40"/>
      <c r="K9" s="40"/>
      <c r="L9" s="136"/>
      <c r="S9" s="40"/>
      <c r="T9" s="40"/>
      <c r="U9" s="40"/>
      <c r="V9" s="40"/>
      <c r="W9" s="40"/>
      <c r="X9" s="40"/>
      <c r="Y9" s="40"/>
      <c r="Z9" s="40"/>
      <c r="AA9" s="40"/>
      <c r="AB9" s="40"/>
      <c r="AC9" s="40"/>
      <c r="AD9" s="40"/>
      <c r="AE9" s="40"/>
    </row>
    <row r="10" s="2" customFormat="1">
      <c r="A10" s="40"/>
      <c r="B10" s="46"/>
      <c r="C10" s="40"/>
      <c r="D10" s="40"/>
      <c r="E10" s="40"/>
      <c r="F10" s="40"/>
      <c r="G10" s="40"/>
      <c r="H10" s="40"/>
      <c r="I10" s="40"/>
      <c r="J10" s="40"/>
      <c r="K10" s="40"/>
      <c r="L10" s="136"/>
      <c r="S10" s="40"/>
      <c r="T10" s="40"/>
      <c r="U10" s="40"/>
      <c r="V10" s="40"/>
      <c r="W10" s="40"/>
      <c r="X10" s="40"/>
      <c r="Y10" s="40"/>
      <c r="Z10" s="40"/>
      <c r="AA10" s="40"/>
      <c r="AB10" s="40"/>
      <c r="AC10" s="40"/>
      <c r="AD10" s="40"/>
      <c r="AE10" s="40"/>
    </row>
    <row r="11" s="2" customFormat="1" ht="12" customHeight="1">
      <c r="A11" s="40"/>
      <c r="B11" s="46"/>
      <c r="C11" s="40"/>
      <c r="D11" s="134" t="s">
        <v>18</v>
      </c>
      <c r="E11" s="40"/>
      <c r="F11" s="138" t="s">
        <v>19</v>
      </c>
      <c r="G11" s="40"/>
      <c r="H11" s="40"/>
      <c r="I11" s="134" t="s">
        <v>20</v>
      </c>
      <c r="J11" s="138" t="s">
        <v>19</v>
      </c>
      <c r="K11" s="40"/>
      <c r="L11" s="136"/>
      <c r="S11" s="40"/>
      <c r="T11" s="40"/>
      <c r="U11" s="40"/>
      <c r="V11" s="40"/>
      <c r="W11" s="40"/>
      <c r="X11" s="40"/>
      <c r="Y11" s="40"/>
      <c r="Z11" s="40"/>
      <c r="AA11" s="40"/>
      <c r="AB11" s="40"/>
      <c r="AC11" s="40"/>
      <c r="AD11" s="40"/>
      <c r="AE11" s="40"/>
    </row>
    <row r="12" s="2" customFormat="1" ht="12" customHeight="1">
      <c r="A12" s="40"/>
      <c r="B12" s="46"/>
      <c r="C12" s="40"/>
      <c r="D12" s="134" t="s">
        <v>21</v>
      </c>
      <c r="E12" s="40"/>
      <c r="F12" s="138" t="s">
        <v>22</v>
      </c>
      <c r="G12" s="40"/>
      <c r="H12" s="40"/>
      <c r="I12" s="134" t="s">
        <v>23</v>
      </c>
      <c r="J12" s="139" t="str">
        <f>'Rekapitulace stavby'!AN8</f>
        <v>17. 2. 2026</v>
      </c>
      <c r="K12" s="40"/>
      <c r="L12" s="136"/>
      <c r="S12" s="40"/>
      <c r="T12" s="40"/>
      <c r="U12" s="40"/>
      <c r="V12" s="40"/>
      <c r="W12" s="40"/>
      <c r="X12" s="40"/>
      <c r="Y12" s="40"/>
      <c r="Z12" s="40"/>
      <c r="AA12" s="40"/>
      <c r="AB12" s="40"/>
      <c r="AC12" s="40"/>
      <c r="AD12" s="40"/>
      <c r="AE12" s="40"/>
    </row>
    <row r="13" s="2" customFormat="1" ht="10.8" customHeight="1">
      <c r="A13" s="40"/>
      <c r="B13" s="46"/>
      <c r="C13" s="40"/>
      <c r="D13" s="40"/>
      <c r="E13" s="40"/>
      <c r="F13" s="40"/>
      <c r="G13" s="40"/>
      <c r="H13" s="40"/>
      <c r="I13" s="40"/>
      <c r="J13" s="40"/>
      <c r="K13" s="40"/>
      <c r="L13" s="136"/>
      <c r="S13" s="40"/>
      <c r="T13" s="40"/>
      <c r="U13" s="40"/>
      <c r="V13" s="40"/>
      <c r="W13" s="40"/>
      <c r="X13" s="40"/>
      <c r="Y13" s="40"/>
      <c r="Z13" s="40"/>
      <c r="AA13" s="40"/>
      <c r="AB13" s="40"/>
      <c r="AC13" s="40"/>
      <c r="AD13" s="40"/>
      <c r="AE13" s="40"/>
    </row>
    <row r="14" s="2" customFormat="1" ht="12" customHeight="1">
      <c r="A14" s="40"/>
      <c r="B14" s="46"/>
      <c r="C14" s="40"/>
      <c r="D14" s="134" t="s">
        <v>25</v>
      </c>
      <c r="E14" s="40"/>
      <c r="F14" s="40"/>
      <c r="G14" s="40"/>
      <c r="H14" s="40"/>
      <c r="I14" s="134" t="s">
        <v>26</v>
      </c>
      <c r="J14" s="138" t="s">
        <v>27</v>
      </c>
      <c r="K14" s="40"/>
      <c r="L14" s="136"/>
      <c r="S14" s="40"/>
      <c r="T14" s="40"/>
      <c r="U14" s="40"/>
      <c r="V14" s="40"/>
      <c r="W14" s="40"/>
      <c r="X14" s="40"/>
      <c r="Y14" s="40"/>
      <c r="Z14" s="40"/>
      <c r="AA14" s="40"/>
      <c r="AB14" s="40"/>
      <c r="AC14" s="40"/>
      <c r="AD14" s="40"/>
      <c r="AE14" s="40"/>
    </row>
    <row r="15" s="2" customFormat="1" ht="18" customHeight="1">
      <c r="A15" s="40"/>
      <c r="B15" s="46"/>
      <c r="C15" s="40"/>
      <c r="D15" s="40"/>
      <c r="E15" s="138" t="s">
        <v>28</v>
      </c>
      <c r="F15" s="40"/>
      <c r="G15" s="40"/>
      <c r="H15" s="40"/>
      <c r="I15" s="134" t="s">
        <v>29</v>
      </c>
      <c r="J15" s="138" t="s">
        <v>19</v>
      </c>
      <c r="K15" s="40"/>
      <c r="L15" s="136"/>
      <c r="S15" s="40"/>
      <c r="T15" s="40"/>
      <c r="U15" s="40"/>
      <c r="V15" s="40"/>
      <c r="W15" s="40"/>
      <c r="X15" s="40"/>
      <c r="Y15" s="40"/>
      <c r="Z15" s="40"/>
      <c r="AA15" s="40"/>
      <c r="AB15" s="40"/>
      <c r="AC15" s="40"/>
      <c r="AD15" s="40"/>
      <c r="AE15" s="40"/>
    </row>
    <row r="16" s="2" customFormat="1" ht="6.96" customHeight="1">
      <c r="A16" s="40"/>
      <c r="B16" s="46"/>
      <c r="C16" s="40"/>
      <c r="D16" s="40"/>
      <c r="E16" s="40"/>
      <c r="F16" s="40"/>
      <c r="G16" s="40"/>
      <c r="H16" s="40"/>
      <c r="I16" s="40"/>
      <c r="J16" s="40"/>
      <c r="K16" s="40"/>
      <c r="L16" s="136"/>
      <c r="S16" s="40"/>
      <c r="T16" s="40"/>
      <c r="U16" s="40"/>
      <c r="V16" s="40"/>
      <c r="W16" s="40"/>
      <c r="X16" s="40"/>
      <c r="Y16" s="40"/>
      <c r="Z16" s="40"/>
      <c r="AA16" s="40"/>
      <c r="AB16" s="40"/>
      <c r="AC16" s="40"/>
      <c r="AD16" s="40"/>
      <c r="AE16" s="40"/>
    </row>
    <row r="17" s="2" customFormat="1" ht="12" customHeight="1">
      <c r="A17" s="40"/>
      <c r="B17" s="46"/>
      <c r="C17" s="40"/>
      <c r="D17" s="134" t="s">
        <v>30</v>
      </c>
      <c r="E17" s="40"/>
      <c r="F17" s="40"/>
      <c r="G17" s="40"/>
      <c r="H17" s="40"/>
      <c r="I17" s="134" t="s">
        <v>26</v>
      </c>
      <c r="J17" s="35" t="str">
        <f>'Rekapitulace stavby'!AN13</f>
        <v>Vyplň údaj</v>
      </c>
      <c r="K17" s="40"/>
      <c r="L17" s="136"/>
      <c r="S17" s="40"/>
      <c r="T17" s="40"/>
      <c r="U17" s="40"/>
      <c r="V17" s="40"/>
      <c r="W17" s="40"/>
      <c r="X17" s="40"/>
      <c r="Y17" s="40"/>
      <c r="Z17" s="40"/>
      <c r="AA17" s="40"/>
      <c r="AB17" s="40"/>
      <c r="AC17" s="40"/>
      <c r="AD17" s="40"/>
      <c r="AE17" s="40"/>
    </row>
    <row r="18" s="2" customFormat="1" ht="18" customHeight="1">
      <c r="A18" s="40"/>
      <c r="B18" s="46"/>
      <c r="C18" s="40"/>
      <c r="D18" s="40"/>
      <c r="E18" s="35" t="str">
        <f>'Rekapitulace stavby'!E14</f>
        <v>Vyplň údaj</v>
      </c>
      <c r="F18" s="138"/>
      <c r="G18" s="138"/>
      <c r="H18" s="138"/>
      <c r="I18" s="134" t="s">
        <v>29</v>
      </c>
      <c r="J18" s="35" t="str">
        <f>'Rekapitulace stavby'!AN14</f>
        <v>Vyplň údaj</v>
      </c>
      <c r="K18" s="40"/>
      <c r="L18" s="136"/>
      <c r="S18" s="40"/>
      <c r="T18" s="40"/>
      <c r="U18" s="40"/>
      <c r="V18" s="40"/>
      <c r="W18" s="40"/>
      <c r="X18" s="40"/>
      <c r="Y18" s="40"/>
      <c r="Z18" s="40"/>
      <c r="AA18" s="40"/>
      <c r="AB18" s="40"/>
      <c r="AC18" s="40"/>
      <c r="AD18" s="40"/>
      <c r="AE18" s="40"/>
    </row>
    <row r="19" s="2" customFormat="1" ht="6.96" customHeight="1">
      <c r="A19" s="40"/>
      <c r="B19" s="46"/>
      <c r="C19" s="40"/>
      <c r="D19" s="40"/>
      <c r="E19" s="40"/>
      <c r="F19" s="40"/>
      <c r="G19" s="40"/>
      <c r="H19" s="40"/>
      <c r="I19" s="40"/>
      <c r="J19" s="40"/>
      <c r="K19" s="40"/>
      <c r="L19" s="136"/>
      <c r="S19" s="40"/>
      <c r="T19" s="40"/>
      <c r="U19" s="40"/>
      <c r="V19" s="40"/>
      <c r="W19" s="40"/>
      <c r="X19" s="40"/>
      <c r="Y19" s="40"/>
      <c r="Z19" s="40"/>
      <c r="AA19" s="40"/>
      <c r="AB19" s="40"/>
      <c r="AC19" s="40"/>
      <c r="AD19" s="40"/>
      <c r="AE19" s="40"/>
    </row>
    <row r="20" s="2" customFormat="1" ht="12" customHeight="1">
      <c r="A20" s="40"/>
      <c r="B20" s="46"/>
      <c r="C20" s="40"/>
      <c r="D20" s="134" t="s">
        <v>32</v>
      </c>
      <c r="E20" s="40"/>
      <c r="F20" s="40"/>
      <c r="G20" s="40"/>
      <c r="H20" s="40"/>
      <c r="I20" s="134" t="s">
        <v>26</v>
      </c>
      <c r="J20" s="138" t="s">
        <v>33</v>
      </c>
      <c r="K20" s="40"/>
      <c r="L20" s="136"/>
      <c r="S20" s="40"/>
      <c r="T20" s="40"/>
      <c r="U20" s="40"/>
      <c r="V20" s="40"/>
      <c r="W20" s="40"/>
      <c r="X20" s="40"/>
      <c r="Y20" s="40"/>
      <c r="Z20" s="40"/>
      <c r="AA20" s="40"/>
      <c r="AB20" s="40"/>
      <c r="AC20" s="40"/>
      <c r="AD20" s="40"/>
      <c r="AE20" s="40"/>
    </row>
    <row r="21" s="2" customFormat="1" ht="18" customHeight="1">
      <c r="A21" s="40"/>
      <c r="B21" s="46"/>
      <c r="C21" s="40"/>
      <c r="D21" s="40"/>
      <c r="E21" s="138" t="s">
        <v>34</v>
      </c>
      <c r="F21" s="40"/>
      <c r="G21" s="40"/>
      <c r="H21" s="40"/>
      <c r="I21" s="134" t="s">
        <v>29</v>
      </c>
      <c r="J21" s="138" t="s">
        <v>35</v>
      </c>
      <c r="K21" s="40"/>
      <c r="L21" s="136"/>
      <c r="S21" s="40"/>
      <c r="T21" s="40"/>
      <c r="U21" s="40"/>
      <c r="V21" s="40"/>
      <c r="W21" s="40"/>
      <c r="X21" s="40"/>
      <c r="Y21" s="40"/>
      <c r="Z21" s="40"/>
      <c r="AA21" s="40"/>
      <c r="AB21" s="40"/>
      <c r="AC21" s="40"/>
      <c r="AD21" s="40"/>
      <c r="AE21" s="40"/>
    </row>
    <row r="22" s="2" customFormat="1" ht="6.96" customHeight="1">
      <c r="A22" s="40"/>
      <c r="B22" s="46"/>
      <c r="C22" s="40"/>
      <c r="D22" s="40"/>
      <c r="E22" s="40"/>
      <c r="F22" s="40"/>
      <c r="G22" s="40"/>
      <c r="H22" s="40"/>
      <c r="I22" s="40"/>
      <c r="J22" s="40"/>
      <c r="K22" s="40"/>
      <c r="L22" s="136"/>
      <c r="S22" s="40"/>
      <c r="T22" s="40"/>
      <c r="U22" s="40"/>
      <c r="V22" s="40"/>
      <c r="W22" s="40"/>
      <c r="X22" s="40"/>
      <c r="Y22" s="40"/>
      <c r="Z22" s="40"/>
      <c r="AA22" s="40"/>
      <c r="AB22" s="40"/>
      <c r="AC22" s="40"/>
      <c r="AD22" s="40"/>
      <c r="AE22" s="40"/>
    </row>
    <row r="23" s="2" customFormat="1" ht="12" customHeight="1">
      <c r="A23" s="40"/>
      <c r="B23" s="46"/>
      <c r="C23" s="40"/>
      <c r="D23" s="134" t="s">
        <v>37</v>
      </c>
      <c r="E23" s="40"/>
      <c r="F23" s="40"/>
      <c r="G23" s="40"/>
      <c r="H23" s="40"/>
      <c r="I23" s="134" t="s">
        <v>26</v>
      </c>
      <c r="J23" s="138" t="str">
        <f>IF('Rekapitulace stavby'!AN19="","",'Rekapitulace stavby'!AN19)</f>
        <v/>
      </c>
      <c r="K23" s="40"/>
      <c r="L23" s="136"/>
      <c r="S23" s="40"/>
      <c r="T23" s="40"/>
      <c r="U23" s="40"/>
      <c r="V23" s="40"/>
      <c r="W23" s="40"/>
      <c r="X23" s="40"/>
      <c r="Y23" s="40"/>
      <c r="Z23" s="40"/>
      <c r="AA23" s="40"/>
      <c r="AB23" s="40"/>
      <c r="AC23" s="40"/>
      <c r="AD23" s="40"/>
      <c r="AE23" s="40"/>
    </row>
    <row r="24" s="2" customFormat="1" ht="18" customHeight="1">
      <c r="A24" s="40"/>
      <c r="B24" s="46"/>
      <c r="C24" s="40"/>
      <c r="D24" s="40"/>
      <c r="E24" s="138" t="str">
        <f>IF('Rekapitulace stavby'!E20="","",'Rekapitulace stavby'!E20)</f>
        <v xml:space="preserve"> </v>
      </c>
      <c r="F24" s="40"/>
      <c r="G24" s="40"/>
      <c r="H24" s="40"/>
      <c r="I24" s="134" t="s">
        <v>29</v>
      </c>
      <c r="J24" s="138" t="str">
        <f>IF('Rekapitulace stavby'!AN20="","",'Rekapitulace stavby'!AN20)</f>
        <v/>
      </c>
      <c r="K24" s="40"/>
      <c r="L24" s="136"/>
      <c r="S24" s="40"/>
      <c r="T24" s="40"/>
      <c r="U24" s="40"/>
      <c r="V24" s="40"/>
      <c r="W24" s="40"/>
      <c r="X24" s="40"/>
      <c r="Y24" s="40"/>
      <c r="Z24" s="40"/>
      <c r="AA24" s="40"/>
      <c r="AB24" s="40"/>
      <c r="AC24" s="40"/>
      <c r="AD24" s="40"/>
      <c r="AE24" s="40"/>
    </row>
    <row r="25" s="2" customFormat="1" ht="6.96" customHeight="1">
      <c r="A25" s="40"/>
      <c r="B25" s="46"/>
      <c r="C25" s="40"/>
      <c r="D25" s="40"/>
      <c r="E25" s="40"/>
      <c r="F25" s="40"/>
      <c r="G25" s="40"/>
      <c r="H25" s="40"/>
      <c r="I25" s="40"/>
      <c r="J25" s="40"/>
      <c r="K25" s="40"/>
      <c r="L25" s="136"/>
      <c r="S25" s="40"/>
      <c r="T25" s="40"/>
      <c r="U25" s="40"/>
      <c r="V25" s="40"/>
      <c r="W25" s="40"/>
      <c r="X25" s="40"/>
      <c r="Y25" s="40"/>
      <c r="Z25" s="40"/>
      <c r="AA25" s="40"/>
      <c r="AB25" s="40"/>
      <c r="AC25" s="40"/>
      <c r="AD25" s="40"/>
      <c r="AE25" s="40"/>
    </row>
    <row r="26" s="2" customFormat="1" ht="12" customHeight="1">
      <c r="A26" s="40"/>
      <c r="B26" s="46"/>
      <c r="C26" s="40"/>
      <c r="D26" s="134" t="s">
        <v>39</v>
      </c>
      <c r="E26" s="40"/>
      <c r="F26" s="40"/>
      <c r="G26" s="40"/>
      <c r="H26" s="40"/>
      <c r="I26" s="40"/>
      <c r="J26" s="40"/>
      <c r="K26" s="40"/>
      <c r="L26" s="136"/>
      <c r="S26" s="40"/>
      <c r="T26" s="40"/>
      <c r="U26" s="40"/>
      <c r="V26" s="40"/>
      <c r="W26" s="40"/>
      <c r="X26" s="40"/>
      <c r="Y26" s="40"/>
      <c r="Z26" s="40"/>
      <c r="AA26" s="40"/>
      <c r="AB26" s="40"/>
      <c r="AC26" s="40"/>
      <c r="AD26" s="40"/>
      <c r="AE26" s="40"/>
    </row>
    <row r="27" s="8" customFormat="1" ht="16.5" customHeight="1">
      <c r="A27" s="140"/>
      <c r="B27" s="141"/>
      <c r="C27" s="140"/>
      <c r="D27" s="140"/>
      <c r="E27" s="142" t="s">
        <v>19</v>
      </c>
      <c r="F27" s="142"/>
      <c r="G27" s="142"/>
      <c r="H27" s="142"/>
      <c r="I27" s="140"/>
      <c r="J27" s="140"/>
      <c r="K27" s="140"/>
      <c r="L27" s="143"/>
      <c r="S27" s="140"/>
      <c r="T27" s="140"/>
      <c r="U27" s="140"/>
      <c r="V27" s="140"/>
      <c r="W27" s="140"/>
      <c r="X27" s="140"/>
      <c r="Y27" s="140"/>
      <c r="Z27" s="140"/>
      <c r="AA27" s="140"/>
      <c r="AB27" s="140"/>
      <c r="AC27" s="140"/>
      <c r="AD27" s="140"/>
      <c r="AE27" s="140"/>
    </row>
    <row r="28" s="2" customFormat="1" ht="6.96" customHeight="1">
      <c r="A28" s="40"/>
      <c r="B28" s="46"/>
      <c r="C28" s="40"/>
      <c r="D28" s="40"/>
      <c r="E28" s="40"/>
      <c r="F28" s="40"/>
      <c r="G28" s="40"/>
      <c r="H28" s="40"/>
      <c r="I28" s="40"/>
      <c r="J28" s="40"/>
      <c r="K28" s="40"/>
      <c r="L28" s="136"/>
      <c r="S28" s="40"/>
      <c r="T28" s="40"/>
      <c r="U28" s="40"/>
      <c r="V28" s="40"/>
      <c r="W28" s="40"/>
      <c r="X28" s="40"/>
      <c r="Y28" s="40"/>
      <c r="Z28" s="40"/>
      <c r="AA28" s="40"/>
      <c r="AB28" s="40"/>
      <c r="AC28" s="40"/>
      <c r="AD28" s="40"/>
      <c r="AE28" s="40"/>
    </row>
    <row r="29" s="2" customFormat="1" ht="6.96" customHeight="1">
      <c r="A29" s="40"/>
      <c r="B29" s="46"/>
      <c r="C29" s="40"/>
      <c r="D29" s="144"/>
      <c r="E29" s="144"/>
      <c r="F29" s="144"/>
      <c r="G29" s="144"/>
      <c r="H29" s="144"/>
      <c r="I29" s="144"/>
      <c r="J29" s="144"/>
      <c r="K29" s="144"/>
      <c r="L29" s="136"/>
      <c r="S29" s="40"/>
      <c r="T29" s="40"/>
      <c r="U29" s="40"/>
      <c r="V29" s="40"/>
      <c r="W29" s="40"/>
      <c r="X29" s="40"/>
      <c r="Y29" s="40"/>
      <c r="Z29" s="40"/>
      <c r="AA29" s="40"/>
      <c r="AB29" s="40"/>
      <c r="AC29" s="40"/>
      <c r="AD29" s="40"/>
      <c r="AE29" s="40"/>
    </row>
    <row r="30" s="2" customFormat="1" ht="25.44" customHeight="1">
      <c r="A30" s="40"/>
      <c r="B30" s="46"/>
      <c r="C30" s="40"/>
      <c r="D30" s="145" t="s">
        <v>41</v>
      </c>
      <c r="E30" s="40"/>
      <c r="F30" s="40"/>
      <c r="G30" s="40"/>
      <c r="H30" s="40"/>
      <c r="I30" s="40"/>
      <c r="J30" s="146">
        <f>ROUND(J86, 2)</f>
        <v>0</v>
      </c>
      <c r="K30" s="40"/>
      <c r="L30" s="136"/>
      <c r="S30" s="40"/>
      <c r="T30" s="40"/>
      <c r="U30" s="40"/>
      <c r="V30" s="40"/>
      <c r="W30" s="40"/>
      <c r="X30" s="40"/>
      <c r="Y30" s="40"/>
      <c r="Z30" s="40"/>
      <c r="AA30" s="40"/>
      <c r="AB30" s="40"/>
      <c r="AC30" s="40"/>
      <c r="AD30" s="40"/>
      <c r="AE30" s="40"/>
    </row>
    <row r="31" s="2" customFormat="1" ht="6.96" customHeight="1">
      <c r="A31" s="40"/>
      <c r="B31" s="46"/>
      <c r="C31" s="40"/>
      <c r="D31" s="144"/>
      <c r="E31" s="144"/>
      <c r="F31" s="144"/>
      <c r="G31" s="144"/>
      <c r="H31" s="144"/>
      <c r="I31" s="144"/>
      <c r="J31" s="144"/>
      <c r="K31" s="144"/>
      <c r="L31" s="136"/>
      <c r="S31" s="40"/>
      <c r="T31" s="40"/>
      <c r="U31" s="40"/>
      <c r="V31" s="40"/>
      <c r="W31" s="40"/>
      <c r="X31" s="40"/>
      <c r="Y31" s="40"/>
      <c r="Z31" s="40"/>
      <c r="AA31" s="40"/>
      <c r="AB31" s="40"/>
      <c r="AC31" s="40"/>
      <c r="AD31" s="40"/>
      <c r="AE31" s="40"/>
    </row>
    <row r="32" s="2" customFormat="1" ht="14.4" customHeight="1">
      <c r="A32" s="40"/>
      <c r="B32" s="46"/>
      <c r="C32" s="40"/>
      <c r="D32" s="40"/>
      <c r="E32" s="40"/>
      <c r="F32" s="147" t="s">
        <v>43</v>
      </c>
      <c r="G32" s="40"/>
      <c r="H32" s="40"/>
      <c r="I32" s="147" t="s">
        <v>42</v>
      </c>
      <c r="J32" s="147" t="s">
        <v>44</v>
      </c>
      <c r="K32" s="40"/>
      <c r="L32" s="136"/>
      <c r="S32" s="40"/>
      <c r="T32" s="40"/>
      <c r="U32" s="40"/>
      <c r="V32" s="40"/>
      <c r="W32" s="40"/>
      <c r="X32" s="40"/>
      <c r="Y32" s="40"/>
      <c r="Z32" s="40"/>
      <c r="AA32" s="40"/>
      <c r="AB32" s="40"/>
      <c r="AC32" s="40"/>
      <c r="AD32" s="40"/>
      <c r="AE32" s="40"/>
    </row>
    <row r="33" s="2" customFormat="1" ht="14.4" customHeight="1">
      <c r="A33" s="40"/>
      <c r="B33" s="46"/>
      <c r="C33" s="40"/>
      <c r="D33" s="148" t="s">
        <v>45</v>
      </c>
      <c r="E33" s="134" t="s">
        <v>46</v>
      </c>
      <c r="F33" s="149">
        <f>ROUND((SUM(BE86:BE170)),  2)</f>
        <v>0</v>
      </c>
      <c r="G33" s="40"/>
      <c r="H33" s="40"/>
      <c r="I33" s="150">
        <v>0.20999999999999999</v>
      </c>
      <c r="J33" s="149">
        <f>ROUND(((SUM(BE86:BE170))*I33),  2)</f>
        <v>0</v>
      </c>
      <c r="K33" s="40"/>
      <c r="L33" s="136"/>
      <c r="S33" s="40"/>
      <c r="T33" s="40"/>
      <c r="U33" s="40"/>
      <c r="V33" s="40"/>
      <c r="W33" s="40"/>
      <c r="X33" s="40"/>
      <c r="Y33" s="40"/>
      <c r="Z33" s="40"/>
      <c r="AA33" s="40"/>
      <c r="AB33" s="40"/>
      <c r="AC33" s="40"/>
      <c r="AD33" s="40"/>
      <c r="AE33" s="40"/>
    </row>
    <row r="34" s="2" customFormat="1" ht="14.4" customHeight="1">
      <c r="A34" s="40"/>
      <c r="B34" s="46"/>
      <c r="C34" s="40"/>
      <c r="D34" s="40"/>
      <c r="E34" s="134" t="s">
        <v>47</v>
      </c>
      <c r="F34" s="149">
        <f>ROUND((SUM(BF86:BF170)),  2)</f>
        <v>0</v>
      </c>
      <c r="G34" s="40"/>
      <c r="H34" s="40"/>
      <c r="I34" s="150">
        <v>0.12</v>
      </c>
      <c r="J34" s="149">
        <f>ROUND(((SUM(BF86:BF170))*I34),  2)</f>
        <v>0</v>
      </c>
      <c r="K34" s="40"/>
      <c r="L34" s="136"/>
      <c r="S34" s="40"/>
      <c r="T34" s="40"/>
      <c r="U34" s="40"/>
      <c r="V34" s="40"/>
      <c r="W34" s="40"/>
      <c r="X34" s="40"/>
      <c r="Y34" s="40"/>
      <c r="Z34" s="40"/>
      <c r="AA34" s="40"/>
      <c r="AB34" s="40"/>
      <c r="AC34" s="40"/>
      <c r="AD34" s="40"/>
      <c r="AE34" s="40"/>
    </row>
    <row r="35" hidden="1" s="2" customFormat="1" ht="14.4" customHeight="1">
      <c r="A35" s="40"/>
      <c r="B35" s="46"/>
      <c r="C35" s="40"/>
      <c r="D35" s="40"/>
      <c r="E35" s="134" t="s">
        <v>48</v>
      </c>
      <c r="F35" s="149">
        <f>ROUND((SUM(BG86:BG170)),  2)</f>
        <v>0</v>
      </c>
      <c r="G35" s="40"/>
      <c r="H35" s="40"/>
      <c r="I35" s="150">
        <v>0.20999999999999999</v>
      </c>
      <c r="J35" s="149">
        <f>0</f>
        <v>0</v>
      </c>
      <c r="K35" s="40"/>
      <c r="L35" s="136"/>
      <c r="S35" s="40"/>
      <c r="T35" s="40"/>
      <c r="U35" s="40"/>
      <c r="V35" s="40"/>
      <c r="W35" s="40"/>
      <c r="X35" s="40"/>
      <c r="Y35" s="40"/>
      <c r="Z35" s="40"/>
      <c r="AA35" s="40"/>
      <c r="AB35" s="40"/>
      <c r="AC35" s="40"/>
      <c r="AD35" s="40"/>
      <c r="AE35" s="40"/>
    </row>
    <row r="36" hidden="1" s="2" customFormat="1" ht="14.4" customHeight="1">
      <c r="A36" s="40"/>
      <c r="B36" s="46"/>
      <c r="C36" s="40"/>
      <c r="D36" s="40"/>
      <c r="E36" s="134" t="s">
        <v>49</v>
      </c>
      <c r="F36" s="149">
        <f>ROUND((SUM(BH86:BH170)),  2)</f>
        <v>0</v>
      </c>
      <c r="G36" s="40"/>
      <c r="H36" s="40"/>
      <c r="I36" s="150">
        <v>0.12</v>
      </c>
      <c r="J36" s="149">
        <f>0</f>
        <v>0</v>
      </c>
      <c r="K36" s="40"/>
      <c r="L36" s="136"/>
      <c r="S36" s="40"/>
      <c r="T36" s="40"/>
      <c r="U36" s="40"/>
      <c r="V36" s="40"/>
      <c r="W36" s="40"/>
      <c r="X36" s="40"/>
      <c r="Y36" s="40"/>
      <c r="Z36" s="40"/>
      <c r="AA36" s="40"/>
      <c r="AB36" s="40"/>
      <c r="AC36" s="40"/>
      <c r="AD36" s="40"/>
      <c r="AE36" s="40"/>
    </row>
    <row r="37" hidden="1" s="2" customFormat="1" ht="14.4" customHeight="1">
      <c r="A37" s="40"/>
      <c r="B37" s="46"/>
      <c r="C37" s="40"/>
      <c r="D37" s="40"/>
      <c r="E37" s="134" t="s">
        <v>50</v>
      </c>
      <c r="F37" s="149">
        <f>ROUND((SUM(BI86:BI170)),  2)</f>
        <v>0</v>
      </c>
      <c r="G37" s="40"/>
      <c r="H37" s="40"/>
      <c r="I37" s="150">
        <v>0</v>
      </c>
      <c r="J37" s="149">
        <f>0</f>
        <v>0</v>
      </c>
      <c r="K37" s="40"/>
      <c r="L37" s="136"/>
      <c r="S37" s="40"/>
      <c r="T37" s="40"/>
      <c r="U37" s="40"/>
      <c r="V37" s="40"/>
      <c r="W37" s="40"/>
      <c r="X37" s="40"/>
      <c r="Y37" s="40"/>
      <c r="Z37" s="40"/>
      <c r="AA37" s="40"/>
      <c r="AB37" s="40"/>
      <c r="AC37" s="40"/>
      <c r="AD37" s="40"/>
      <c r="AE37" s="40"/>
    </row>
    <row r="38" s="2" customFormat="1" ht="6.96" customHeight="1">
      <c r="A38" s="40"/>
      <c r="B38" s="46"/>
      <c r="C38" s="40"/>
      <c r="D38" s="40"/>
      <c r="E38" s="40"/>
      <c r="F38" s="40"/>
      <c r="G38" s="40"/>
      <c r="H38" s="40"/>
      <c r="I38" s="40"/>
      <c r="J38" s="40"/>
      <c r="K38" s="40"/>
      <c r="L38" s="136"/>
      <c r="S38" s="40"/>
      <c r="T38" s="40"/>
      <c r="U38" s="40"/>
      <c r="V38" s="40"/>
      <c r="W38" s="40"/>
      <c r="X38" s="40"/>
      <c r="Y38" s="40"/>
      <c r="Z38" s="40"/>
      <c r="AA38" s="40"/>
      <c r="AB38" s="40"/>
      <c r="AC38" s="40"/>
      <c r="AD38" s="40"/>
      <c r="AE38" s="40"/>
    </row>
    <row r="39" s="2" customFormat="1" ht="25.44" customHeight="1">
      <c r="A39" s="40"/>
      <c r="B39" s="46"/>
      <c r="C39" s="151"/>
      <c r="D39" s="152" t="s">
        <v>51</v>
      </c>
      <c r="E39" s="153"/>
      <c r="F39" s="153"/>
      <c r="G39" s="154" t="s">
        <v>52</v>
      </c>
      <c r="H39" s="155" t="s">
        <v>53</v>
      </c>
      <c r="I39" s="153"/>
      <c r="J39" s="156">
        <f>SUM(J30:J37)</f>
        <v>0</v>
      </c>
      <c r="K39" s="157"/>
      <c r="L39" s="136"/>
      <c r="S39" s="40"/>
      <c r="T39" s="40"/>
      <c r="U39" s="40"/>
      <c r="V39" s="40"/>
      <c r="W39" s="40"/>
      <c r="X39" s="40"/>
      <c r="Y39" s="40"/>
      <c r="Z39" s="40"/>
      <c r="AA39" s="40"/>
      <c r="AB39" s="40"/>
      <c r="AC39" s="40"/>
      <c r="AD39" s="40"/>
      <c r="AE39" s="40"/>
    </row>
    <row r="40" s="2" customFormat="1" ht="14.4" customHeight="1">
      <c r="A40" s="40"/>
      <c r="B40" s="158"/>
      <c r="C40" s="159"/>
      <c r="D40" s="159"/>
      <c r="E40" s="159"/>
      <c r="F40" s="159"/>
      <c r="G40" s="159"/>
      <c r="H40" s="159"/>
      <c r="I40" s="159"/>
      <c r="J40" s="159"/>
      <c r="K40" s="159"/>
      <c r="L40" s="136"/>
      <c r="S40" s="40"/>
      <c r="T40" s="40"/>
      <c r="U40" s="40"/>
      <c r="V40" s="40"/>
      <c r="W40" s="40"/>
      <c r="X40" s="40"/>
      <c r="Y40" s="40"/>
      <c r="Z40" s="40"/>
      <c r="AA40" s="40"/>
      <c r="AB40" s="40"/>
      <c r="AC40" s="40"/>
      <c r="AD40" s="40"/>
      <c r="AE40" s="40"/>
    </row>
    <row r="44" s="2" customFormat="1" ht="6.96" customHeight="1">
      <c r="A44" s="40"/>
      <c r="B44" s="160"/>
      <c r="C44" s="161"/>
      <c r="D44" s="161"/>
      <c r="E44" s="161"/>
      <c r="F44" s="161"/>
      <c r="G44" s="161"/>
      <c r="H44" s="161"/>
      <c r="I44" s="161"/>
      <c r="J44" s="161"/>
      <c r="K44" s="161"/>
      <c r="L44" s="136"/>
      <c r="S44" s="40"/>
      <c r="T44" s="40"/>
      <c r="U44" s="40"/>
      <c r="V44" s="40"/>
      <c r="W44" s="40"/>
      <c r="X44" s="40"/>
      <c r="Y44" s="40"/>
      <c r="Z44" s="40"/>
      <c r="AA44" s="40"/>
      <c r="AB44" s="40"/>
      <c r="AC44" s="40"/>
      <c r="AD44" s="40"/>
      <c r="AE44" s="40"/>
    </row>
    <row r="45" s="2" customFormat="1" ht="24.96" customHeight="1">
      <c r="A45" s="40"/>
      <c r="B45" s="41"/>
      <c r="C45" s="25" t="s">
        <v>101</v>
      </c>
      <c r="D45" s="42"/>
      <c r="E45" s="42"/>
      <c r="F45" s="42"/>
      <c r="G45" s="42"/>
      <c r="H45" s="42"/>
      <c r="I45" s="42"/>
      <c r="J45" s="42"/>
      <c r="K45" s="42"/>
      <c r="L45" s="136"/>
      <c r="S45" s="40"/>
      <c r="T45" s="40"/>
      <c r="U45" s="40"/>
      <c r="V45" s="40"/>
      <c r="W45" s="40"/>
      <c r="X45" s="40"/>
      <c r="Y45" s="40"/>
      <c r="Z45" s="40"/>
      <c r="AA45" s="40"/>
      <c r="AB45" s="40"/>
      <c r="AC45" s="40"/>
      <c r="AD45" s="40"/>
      <c r="AE45" s="40"/>
    </row>
    <row r="46" s="2" customFormat="1" ht="6.96" customHeight="1">
      <c r="A46" s="40"/>
      <c r="B46" s="41"/>
      <c r="C46" s="42"/>
      <c r="D46" s="42"/>
      <c r="E46" s="42"/>
      <c r="F46" s="42"/>
      <c r="G46" s="42"/>
      <c r="H46" s="42"/>
      <c r="I46" s="42"/>
      <c r="J46" s="42"/>
      <c r="K46" s="42"/>
      <c r="L46" s="136"/>
      <c r="S46" s="40"/>
      <c r="T46" s="40"/>
      <c r="U46" s="40"/>
      <c r="V46" s="40"/>
      <c r="W46" s="40"/>
      <c r="X46" s="40"/>
      <c r="Y46" s="40"/>
      <c r="Z46" s="40"/>
      <c r="AA46" s="40"/>
      <c r="AB46" s="40"/>
      <c r="AC46" s="40"/>
      <c r="AD46" s="40"/>
      <c r="AE46" s="40"/>
    </row>
    <row r="47" s="2" customFormat="1" ht="12" customHeight="1">
      <c r="A47" s="40"/>
      <c r="B47" s="41"/>
      <c r="C47" s="34" t="s">
        <v>16</v>
      </c>
      <c r="D47" s="42"/>
      <c r="E47" s="42"/>
      <c r="F47" s="42"/>
      <c r="G47" s="42"/>
      <c r="H47" s="42"/>
      <c r="I47" s="42"/>
      <c r="J47" s="42"/>
      <c r="K47" s="42"/>
      <c r="L47" s="136"/>
      <c r="S47" s="40"/>
      <c r="T47" s="40"/>
      <c r="U47" s="40"/>
      <c r="V47" s="40"/>
      <c r="W47" s="40"/>
      <c r="X47" s="40"/>
      <c r="Y47" s="40"/>
      <c r="Z47" s="40"/>
      <c r="AA47" s="40"/>
      <c r="AB47" s="40"/>
      <c r="AC47" s="40"/>
      <c r="AD47" s="40"/>
      <c r="AE47" s="40"/>
    </row>
    <row r="48" s="2" customFormat="1" ht="16.5" customHeight="1">
      <c r="A48" s="40"/>
      <c r="B48" s="41"/>
      <c r="C48" s="42"/>
      <c r="D48" s="42"/>
      <c r="E48" s="162" t="str">
        <f>E7</f>
        <v>Sokolovna Turnov - Rekonstrukce kotelny</v>
      </c>
      <c r="F48" s="34"/>
      <c r="G48" s="34"/>
      <c r="H48" s="34"/>
      <c r="I48" s="42"/>
      <c r="J48" s="42"/>
      <c r="K48" s="42"/>
      <c r="L48" s="136"/>
      <c r="S48" s="40"/>
      <c r="T48" s="40"/>
      <c r="U48" s="40"/>
      <c r="V48" s="40"/>
      <c r="W48" s="40"/>
      <c r="X48" s="40"/>
      <c r="Y48" s="40"/>
      <c r="Z48" s="40"/>
      <c r="AA48" s="40"/>
      <c r="AB48" s="40"/>
      <c r="AC48" s="40"/>
      <c r="AD48" s="40"/>
      <c r="AE48" s="40"/>
    </row>
    <row r="49" s="2" customFormat="1" ht="12" customHeight="1">
      <c r="A49" s="40"/>
      <c r="B49" s="41"/>
      <c r="C49" s="34" t="s">
        <v>99</v>
      </c>
      <c r="D49" s="42"/>
      <c r="E49" s="42"/>
      <c r="F49" s="42"/>
      <c r="G49" s="42"/>
      <c r="H49" s="42"/>
      <c r="I49" s="42"/>
      <c r="J49" s="42"/>
      <c r="K49" s="42"/>
      <c r="L49" s="136"/>
      <c r="S49" s="40"/>
      <c r="T49" s="40"/>
      <c r="U49" s="40"/>
      <c r="V49" s="40"/>
      <c r="W49" s="40"/>
      <c r="X49" s="40"/>
      <c r="Y49" s="40"/>
      <c r="Z49" s="40"/>
      <c r="AA49" s="40"/>
      <c r="AB49" s="40"/>
      <c r="AC49" s="40"/>
      <c r="AD49" s="40"/>
      <c r="AE49" s="40"/>
    </row>
    <row r="50" s="2" customFormat="1" ht="16.5" customHeight="1">
      <c r="A50" s="40"/>
      <c r="B50" s="41"/>
      <c r="C50" s="42"/>
      <c r="D50" s="42"/>
      <c r="E50" s="71" t="str">
        <f>E9</f>
        <v>25061-D.1.2.2 - D.1.2.2 - Zdravotně technická instalace</v>
      </c>
      <c r="F50" s="42"/>
      <c r="G50" s="42"/>
      <c r="H50" s="42"/>
      <c r="I50" s="42"/>
      <c r="J50" s="42"/>
      <c r="K50" s="42"/>
      <c r="L50" s="136"/>
      <c r="S50" s="40"/>
      <c r="T50" s="40"/>
      <c r="U50" s="40"/>
      <c r="V50" s="40"/>
      <c r="W50" s="40"/>
      <c r="X50" s="40"/>
      <c r="Y50" s="40"/>
      <c r="Z50" s="40"/>
      <c r="AA50" s="40"/>
      <c r="AB50" s="40"/>
      <c r="AC50" s="40"/>
      <c r="AD50" s="40"/>
      <c r="AE50" s="40"/>
    </row>
    <row r="51" s="2" customFormat="1" ht="6.96" customHeight="1">
      <c r="A51" s="40"/>
      <c r="B51" s="41"/>
      <c r="C51" s="42"/>
      <c r="D51" s="42"/>
      <c r="E51" s="42"/>
      <c r="F51" s="42"/>
      <c r="G51" s="42"/>
      <c r="H51" s="42"/>
      <c r="I51" s="42"/>
      <c r="J51" s="42"/>
      <c r="K51" s="42"/>
      <c r="L51" s="136"/>
      <c r="S51" s="40"/>
      <c r="T51" s="40"/>
      <c r="U51" s="40"/>
      <c r="V51" s="40"/>
      <c r="W51" s="40"/>
      <c r="X51" s="40"/>
      <c r="Y51" s="40"/>
      <c r="Z51" s="40"/>
      <c r="AA51" s="40"/>
      <c r="AB51" s="40"/>
      <c r="AC51" s="40"/>
      <c r="AD51" s="40"/>
      <c r="AE51" s="40"/>
    </row>
    <row r="52" s="2" customFormat="1" ht="12" customHeight="1">
      <c r="A52" s="40"/>
      <c r="B52" s="41"/>
      <c r="C52" s="34" t="s">
        <v>21</v>
      </c>
      <c r="D52" s="42"/>
      <c r="E52" s="42"/>
      <c r="F52" s="29" t="str">
        <f>F12</f>
        <v>Skálova 540, Turnov</v>
      </c>
      <c r="G52" s="42"/>
      <c r="H52" s="42"/>
      <c r="I52" s="34" t="s">
        <v>23</v>
      </c>
      <c r="J52" s="74" t="str">
        <f>IF(J12="","",J12)</f>
        <v>17. 2. 2026</v>
      </c>
      <c r="K52" s="42"/>
      <c r="L52" s="136"/>
      <c r="S52" s="40"/>
      <c r="T52" s="40"/>
      <c r="U52" s="40"/>
      <c r="V52" s="40"/>
      <c r="W52" s="40"/>
      <c r="X52" s="40"/>
      <c r="Y52" s="40"/>
      <c r="Z52" s="40"/>
      <c r="AA52" s="40"/>
      <c r="AB52" s="40"/>
      <c r="AC52" s="40"/>
      <c r="AD52" s="40"/>
      <c r="AE52" s="40"/>
    </row>
    <row r="53" s="2" customFormat="1" ht="6.96" customHeight="1">
      <c r="A53" s="40"/>
      <c r="B53" s="41"/>
      <c r="C53" s="42"/>
      <c r="D53" s="42"/>
      <c r="E53" s="42"/>
      <c r="F53" s="42"/>
      <c r="G53" s="42"/>
      <c r="H53" s="42"/>
      <c r="I53" s="42"/>
      <c r="J53" s="42"/>
      <c r="K53" s="42"/>
      <c r="L53" s="136"/>
      <c r="S53" s="40"/>
      <c r="T53" s="40"/>
      <c r="U53" s="40"/>
      <c r="V53" s="40"/>
      <c r="W53" s="40"/>
      <c r="X53" s="40"/>
      <c r="Y53" s="40"/>
      <c r="Z53" s="40"/>
      <c r="AA53" s="40"/>
      <c r="AB53" s="40"/>
      <c r="AC53" s="40"/>
      <c r="AD53" s="40"/>
      <c r="AE53" s="40"/>
    </row>
    <row r="54" s="2" customFormat="1" ht="25.65" customHeight="1">
      <c r="A54" s="40"/>
      <c r="B54" s="41"/>
      <c r="C54" s="34" t="s">
        <v>25</v>
      </c>
      <c r="D54" s="42"/>
      <c r="E54" s="42"/>
      <c r="F54" s="29" t="str">
        <f>E15</f>
        <v>TJ Sokol Turnov, Skálova 540,Turnov</v>
      </c>
      <c r="G54" s="42"/>
      <c r="H54" s="42"/>
      <c r="I54" s="34" t="s">
        <v>32</v>
      </c>
      <c r="J54" s="38" t="str">
        <f>E21</f>
        <v>PROFES PROJEKT spol. s r.o.</v>
      </c>
      <c r="K54" s="42"/>
      <c r="L54" s="136"/>
      <c r="S54" s="40"/>
      <c r="T54" s="40"/>
      <c r="U54" s="40"/>
      <c r="V54" s="40"/>
      <c r="W54" s="40"/>
      <c r="X54" s="40"/>
      <c r="Y54" s="40"/>
      <c r="Z54" s="40"/>
      <c r="AA54" s="40"/>
      <c r="AB54" s="40"/>
      <c r="AC54" s="40"/>
      <c r="AD54" s="40"/>
      <c r="AE54" s="40"/>
    </row>
    <row r="55" s="2" customFormat="1" ht="15.15" customHeight="1">
      <c r="A55" s="40"/>
      <c r="B55" s="41"/>
      <c r="C55" s="34" t="s">
        <v>30</v>
      </c>
      <c r="D55" s="42"/>
      <c r="E55" s="42"/>
      <c r="F55" s="29" t="str">
        <f>IF(E18="","",E18)</f>
        <v>Vyplň údaj</v>
      </c>
      <c r="G55" s="42"/>
      <c r="H55" s="42"/>
      <c r="I55" s="34" t="s">
        <v>37</v>
      </c>
      <c r="J55" s="38" t="str">
        <f>E24</f>
        <v xml:space="preserve"> </v>
      </c>
      <c r="K55" s="42"/>
      <c r="L55" s="136"/>
      <c r="S55" s="40"/>
      <c r="T55" s="40"/>
      <c r="U55" s="40"/>
      <c r="V55" s="40"/>
      <c r="W55" s="40"/>
      <c r="X55" s="40"/>
      <c r="Y55" s="40"/>
      <c r="Z55" s="40"/>
      <c r="AA55" s="40"/>
      <c r="AB55" s="40"/>
      <c r="AC55" s="40"/>
      <c r="AD55" s="40"/>
      <c r="AE55" s="40"/>
    </row>
    <row r="56" s="2" customFormat="1" ht="10.32" customHeight="1">
      <c r="A56" s="40"/>
      <c r="B56" s="41"/>
      <c r="C56" s="42"/>
      <c r="D56" s="42"/>
      <c r="E56" s="42"/>
      <c r="F56" s="42"/>
      <c r="G56" s="42"/>
      <c r="H56" s="42"/>
      <c r="I56" s="42"/>
      <c r="J56" s="42"/>
      <c r="K56" s="42"/>
      <c r="L56" s="136"/>
      <c r="S56" s="40"/>
      <c r="T56" s="40"/>
      <c r="U56" s="40"/>
      <c r="V56" s="40"/>
      <c r="W56" s="40"/>
      <c r="X56" s="40"/>
      <c r="Y56" s="40"/>
      <c r="Z56" s="40"/>
      <c r="AA56" s="40"/>
      <c r="AB56" s="40"/>
      <c r="AC56" s="40"/>
      <c r="AD56" s="40"/>
      <c r="AE56" s="40"/>
    </row>
    <row r="57" s="2" customFormat="1" ht="29.28" customHeight="1">
      <c r="A57" s="40"/>
      <c r="B57" s="41"/>
      <c r="C57" s="163" t="s">
        <v>102</v>
      </c>
      <c r="D57" s="164"/>
      <c r="E57" s="164"/>
      <c r="F57" s="164"/>
      <c r="G57" s="164"/>
      <c r="H57" s="164"/>
      <c r="I57" s="164"/>
      <c r="J57" s="165" t="s">
        <v>103</v>
      </c>
      <c r="K57" s="164"/>
      <c r="L57" s="136"/>
      <c r="S57" s="40"/>
      <c r="T57" s="40"/>
      <c r="U57" s="40"/>
      <c r="V57" s="40"/>
      <c r="W57" s="40"/>
      <c r="X57" s="40"/>
      <c r="Y57" s="40"/>
      <c r="Z57" s="40"/>
      <c r="AA57" s="40"/>
      <c r="AB57" s="40"/>
      <c r="AC57" s="40"/>
      <c r="AD57" s="40"/>
      <c r="AE57" s="40"/>
    </row>
    <row r="58" s="2" customFormat="1" ht="10.32" customHeight="1">
      <c r="A58" s="40"/>
      <c r="B58" s="41"/>
      <c r="C58" s="42"/>
      <c r="D58" s="42"/>
      <c r="E58" s="42"/>
      <c r="F58" s="42"/>
      <c r="G58" s="42"/>
      <c r="H58" s="42"/>
      <c r="I58" s="42"/>
      <c r="J58" s="42"/>
      <c r="K58" s="42"/>
      <c r="L58" s="136"/>
      <c r="S58" s="40"/>
      <c r="T58" s="40"/>
      <c r="U58" s="40"/>
      <c r="V58" s="40"/>
      <c r="W58" s="40"/>
      <c r="X58" s="40"/>
      <c r="Y58" s="40"/>
      <c r="Z58" s="40"/>
      <c r="AA58" s="40"/>
      <c r="AB58" s="40"/>
      <c r="AC58" s="40"/>
      <c r="AD58" s="40"/>
      <c r="AE58" s="40"/>
    </row>
    <row r="59" s="2" customFormat="1" ht="22.8" customHeight="1">
      <c r="A59" s="40"/>
      <c r="B59" s="41"/>
      <c r="C59" s="166" t="s">
        <v>73</v>
      </c>
      <c r="D59" s="42"/>
      <c r="E59" s="42"/>
      <c r="F59" s="42"/>
      <c r="G59" s="42"/>
      <c r="H59" s="42"/>
      <c r="I59" s="42"/>
      <c r="J59" s="104">
        <f>J86</f>
        <v>0</v>
      </c>
      <c r="K59" s="42"/>
      <c r="L59" s="136"/>
      <c r="S59" s="40"/>
      <c r="T59" s="40"/>
      <c r="U59" s="40"/>
      <c r="V59" s="40"/>
      <c r="W59" s="40"/>
      <c r="X59" s="40"/>
      <c r="Y59" s="40"/>
      <c r="Z59" s="40"/>
      <c r="AA59" s="40"/>
      <c r="AB59" s="40"/>
      <c r="AC59" s="40"/>
      <c r="AD59" s="40"/>
      <c r="AE59" s="40"/>
      <c r="AU59" s="19" t="s">
        <v>104</v>
      </c>
    </row>
    <row r="60" s="9" customFormat="1" ht="24.96" customHeight="1">
      <c r="A60" s="9"/>
      <c r="B60" s="167"/>
      <c r="C60" s="168"/>
      <c r="D60" s="169" t="s">
        <v>110</v>
      </c>
      <c r="E60" s="170"/>
      <c r="F60" s="170"/>
      <c r="G60" s="170"/>
      <c r="H60" s="170"/>
      <c r="I60" s="170"/>
      <c r="J60" s="171">
        <f>J87</f>
        <v>0</v>
      </c>
      <c r="K60" s="168"/>
      <c r="L60" s="172"/>
      <c r="S60" s="9"/>
      <c r="T60" s="9"/>
      <c r="U60" s="9"/>
      <c r="V60" s="9"/>
      <c r="W60" s="9"/>
      <c r="X60" s="9"/>
      <c r="Y60" s="9"/>
      <c r="Z60" s="9"/>
      <c r="AA60" s="9"/>
      <c r="AB60" s="9"/>
      <c r="AC60" s="9"/>
      <c r="AD60" s="9"/>
      <c r="AE60" s="9"/>
    </row>
    <row r="61" s="10" customFormat="1" ht="19.92" customHeight="1">
      <c r="A61" s="10"/>
      <c r="B61" s="173"/>
      <c r="C61" s="174"/>
      <c r="D61" s="175" t="s">
        <v>276</v>
      </c>
      <c r="E61" s="176"/>
      <c r="F61" s="176"/>
      <c r="G61" s="176"/>
      <c r="H61" s="176"/>
      <c r="I61" s="176"/>
      <c r="J61" s="177">
        <f>J88</f>
        <v>0</v>
      </c>
      <c r="K61" s="174"/>
      <c r="L61" s="178"/>
      <c r="S61" s="10"/>
      <c r="T61" s="10"/>
      <c r="U61" s="10"/>
      <c r="V61" s="10"/>
      <c r="W61" s="10"/>
      <c r="X61" s="10"/>
      <c r="Y61" s="10"/>
      <c r="Z61" s="10"/>
      <c r="AA61" s="10"/>
      <c r="AB61" s="10"/>
      <c r="AC61" s="10"/>
      <c r="AD61" s="10"/>
      <c r="AE61" s="10"/>
    </row>
    <row r="62" s="10" customFormat="1" ht="19.92" customHeight="1">
      <c r="A62" s="10"/>
      <c r="B62" s="173"/>
      <c r="C62" s="174"/>
      <c r="D62" s="175" t="s">
        <v>277</v>
      </c>
      <c r="E62" s="176"/>
      <c r="F62" s="176"/>
      <c r="G62" s="176"/>
      <c r="H62" s="176"/>
      <c r="I62" s="176"/>
      <c r="J62" s="177">
        <f>J122</f>
        <v>0</v>
      </c>
      <c r="K62" s="174"/>
      <c r="L62" s="178"/>
      <c r="S62" s="10"/>
      <c r="T62" s="10"/>
      <c r="U62" s="10"/>
      <c r="V62" s="10"/>
      <c r="W62" s="10"/>
      <c r="X62" s="10"/>
      <c r="Y62" s="10"/>
      <c r="Z62" s="10"/>
      <c r="AA62" s="10"/>
      <c r="AB62" s="10"/>
      <c r="AC62" s="10"/>
      <c r="AD62" s="10"/>
      <c r="AE62" s="10"/>
    </row>
    <row r="63" s="10" customFormat="1" ht="19.92" customHeight="1">
      <c r="A63" s="10"/>
      <c r="B63" s="173"/>
      <c r="C63" s="174"/>
      <c r="D63" s="175" t="s">
        <v>278</v>
      </c>
      <c r="E63" s="176"/>
      <c r="F63" s="176"/>
      <c r="G63" s="176"/>
      <c r="H63" s="176"/>
      <c r="I63" s="176"/>
      <c r="J63" s="177">
        <f>J155</f>
        <v>0</v>
      </c>
      <c r="K63" s="174"/>
      <c r="L63" s="178"/>
      <c r="S63" s="10"/>
      <c r="T63" s="10"/>
      <c r="U63" s="10"/>
      <c r="V63" s="10"/>
      <c r="W63" s="10"/>
      <c r="X63" s="10"/>
      <c r="Y63" s="10"/>
      <c r="Z63" s="10"/>
      <c r="AA63" s="10"/>
      <c r="AB63" s="10"/>
      <c r="AC63" s="10"/>
      <c r="AD63" s="10"/>
      <c r="AE63" s="10"/>
    </row>
    <row r="64" s="10" customFormat="1" ht="19.92" customHeight="1">
      <c r="A64" s="10"/>
      <c r="B64" s="173"/>
      <c r="C64" s="174"/>
      <c r="D64" s="175" t="s">
        <v>279</v>
      </c>
      <c r="E64" s="176"/>
      <c r="F64" s="176"/>
      <c r="G64" s="176"/>
      <c r="H64" s="176"/>
      <c r="I64" s="176"/>
      <c r="J64" s="177">
        <f>J159</f>
        <v>0</v>
      </c>
      <c r="K64" s="174"/>
      <c r="L64" s="178"/>
      <c r="S64" s="10"/>
      <c r="T64" s="10"/>
      <c r="U64" s="10"/>
      <c r="V64" s="10"/>
      <c r="W64" s="10"/>
      <c r="X64" s="10"/>
      <c r="Y64" s="10"/>
      <c r="Z64" s="10"/>
      <c r="AA64" s="10"/>
      <c r="AB64" s="10"/>
      <c r="AC64" s="10"/>
      <c r="AD64" s="10"/>
      <c r="AE64" s="10"/>
    </row>
    <row r="65" s="9" customFormat="1" ht="24.96" customHeight="1">
      <c r="A65" s="9"/>
      <c r="B65" s="167"/>
      <c r="C65" s="168"/>
      <c r="D65" s="169" t="s">
        <v>114</v>
      </c>
      <c r="E65" s="170"/>
      <c r="F65" s="170"/>
      <c r="G65" s="170"/>
      <c r="H65" s="170"/>
      <c r="I65" s="170"/>
      <c r="J65" s="171">
        <f>J166</f>
        <v>0</v>
      </c>
      <c r="K65" s="168"/>
      <c r="L65" s="172"/>
      <c r="S65" s="9"/>
      <c r="T65" s="9"/>
      <c r="U65" s="9"/>
      <c r="V65" s="9"/>
      <c r="W65" s="9"/>
      <c r="X65" s="9"/>
      <c r="Y65" s="9"/>
      <c r="Z65" s="9"/>
      <c r="AA65" s="9"/>
      <c r="AB65" s="9"/>
      <c r="AC65" s="9"/>
      <c r="AD65" s="9"/>
      <c r="AE65" s="9"/>
    </row>
    <row r="66" s="10" customFormat="1" ht="19.92" customHeight="1">
      <c r="A66" s="10"/>
      <c r="B66" s="173"/>
      <c r="C66" s="174"/>
      <c r="D66" s="175" t="s">
        <v>115</v>
      </c>
      <c r="E66" s="176"/>
      <c r="F66" s="176"/>
      <c r="G66" s="176"/>
      <c r="H66" s="176"/>
      <c r="I66" s="176"/>
      <c r="J66" s="177">
        <f>J167</f>
        <v>0</v>
      </c>
      <c r="K66" s="174"/>
      <c r="L66" s="178"/>
      <c r="S66" s="10"/>
      <c r="T66" s="10"/>
      <c r="U66" s="10"/>
      <c r="V66" s="10"/>
      <c r="W66" s="10"/>
      <c r="X66" s="10"/>
      <c r="Y66" s="10"/>
      <c r="Z66" s="10"/>
      <c r="AA66" s="10"/>
      <c r="AB66" s="10"/>
      <c r="AC66" s="10"/>
      <c r="AD66" s="10"/>
      <c r="AE66" s="10"/>
    </row>
    <row r="67" s="2" customFormat="1" ht="21.84" customHeight="1">
      <c r="A67" s="40"/>
      <c r="B67" s="41"/>
      <c r="C67" s="42"/>
      <c r="D67" s="42"/>
      <c r="E67" s="42"/>
      <c r="F67" s="42"/>
      <c r="G67" s="42"/>
      <c r="H67" s="42"/>
      <c r="I67" s="42"/>
      <c r="J67" s="42"/>
      <c r="K67" s="42"/>
      <c r="L67" s="136"/>
      <c r="S67" s="40"/>
      <c r="T67" s="40"/>
      <c r="U67" s="40"/>
      <c r="V67" s="40"/>
      <c r="W67" s="40"/>
      <c r="X67" s="40"/>
      <c r="Y67" s="40"/>
      <c r="Z67" s="40"/>
      <c r="AA67" s="40"/>
      <c r="AB67" s="40"/>
      <c r="AC67" s="40"/>
      <c r="AD67" s="40"/>
      <c r="AE67" s="40"/>
    </row>
    <row r="68" s="2" customFormat="1" ht="6.96" customHeight="1">
      <c r="A68" s="40"/>
      <c r="B68" s="61"/>
      <c r="C68" s="62"/>
      <c r="D68" s="62"/>
      <c r="E68" s="62"/>
      <c r="F68" s="62"/>
      <c r="G68" s="62"/>
      <c r="H68" s="62"/>
      <c r="I68" s="62"/>
      <c r="J68" s="62"/>
      <c r="K68" s="62"/>
      <c r="L68" s="136"/>
      <c r="S68" s="40"/>
      <c r="T68" s="40"/>
      <c r="U68" s="40"/>
      <c r="V68" s="40"/>
      <c r="W68" s="40"/>
      <c r="X68" s="40"/>
      <c r="Y68" s="40"/>
      <c r="Z68" s="40"/>
      <c r="AA68" s="40"/>
      <c r="AB68" s="40"/>
      <c r="AC68" s="40"/>
      <c r="AD68" s="40"/>
      <c r="AE68" s="40"/>
    </row>
    <row r="72" s="2" customFormat="1" ht="6.96" customHeight="1">
      <c r="A72" s="40"/>
      <c r="B72" s="63"/>
      <c r="C72" s="64"/>
      <c r="D72" s="64"/>
      <c r="E72" s="64"/>
      <c r="F72" s="64"/>
      <c r="G72" s="64"/>
      <c r="H72" s="64"/>
      <c r="I72" s="64"/>
      <c r="J72" s="64"/>
      <c r="K72" s="64"/>
      <c r="L72" s="136"/>
      <c r="S72" s="40"/>
      <c r="T72" s="40"/>
      <c r="U72" s="40"/>
      <c r="V72" s="40"/>
      <c r="W72" s="40"/>
      <c r="X72" s="40"/>
      <c r="Y72" s="40"/>
      <c r="Z72" s="40"/>
      <c r="AA72" s="40"/>
      <c r="AB72" s="40"/>
      <c r="AC72" s="40"/>
      <c r="AD72" s="40"/>
      <c r="AE72" s="40"/>
    </row>
    <row r="73" s="2" customFormat="1" ht="24.96" customHeight="1">
      <c r="A73" s="40"/>
      <c r="B73" s="41"/>
      <c r="C73" s="25" t="s">
        <v>117</v>
      </c>
      <c r="D73" s="42"/>
      <c r="E73" s="42"/>
      <c r="F73" s="42"/>
      <c r="G73" s="42"/>
      <c r="H73" s="42"/>
      <c r="I73" s="42"/>
      <c r="J73" s="42"/>
      <c r="K73" s="42"/>
      <c r="L73" s="136"/>
      <c r="S73" s="40"/>
      <c r="T73" s="40"/>
      <c r="U73" s="40"/>
      <c r="V73" s="40"/>
      <c r="W73" s="40"/>
      <c r="X73" s="40"/>
      <c r="Y73" s="40"/>
      <c r="Z73" s="40"/>
      <c r="AA73" s="40"/>
      <c r="AB73" s="40"/>
      <c r="AC73" s="40"/>
      <c r="AD73" s="40"/>
      <c r="AE73" s="40"/>
    </row>
    <row r="74" s="2" customFormat="1" ht="6.96" customHeight="1">
      <c r="A74" s="40"/>
      <c r="B74" s="41"/>
      <c r="C74" s="42"/>
      <c r="D74" s="42"/>
      <c r="E74" s="42"/>
      <c r="F74" s="42"/>
      <c r="G74" s="42"/>
      <c r="H74" s="42"/>
      <c r="I74" s="42"/>
      <c r="J74" s="42"/>
      <c r="K74" s="42"/>
      <c r="L74" s="136"/>
      <c r="S74" s="40"/>
      <c r="T74" s="40"/>
      <c r="U74" s="40"/>
      <c r="V74" s="40"/>
      <c r="W74" s="40"/>
      <c r="X74" s="40"/>
      <c r="Y74" s="40"/>
      <c r="Z74" s="40"/>
      <c r="AA74" s="40"/>
      <c r="AB74" s="40"/>
      <c r="AC74" s="40"/>
      <c r="AD74" s="40"/>
      <c r="AE74" s="40"/>
    </row>
    <row r="75" s="2" customFormat="1" ht="12" customHeight="1">
      <c r="A75" s="40"/>
      <c r="B75" s="41"/>
      <c r="C75" s="34" t="s">
        <v>16</v>
      </c>
      <c r="D75" s="42"/>
      <c r="E75" s="42"/>
      <c r="F75" s="42"/>
      <c r="G75" s="42"/>
      <c r="H75" s="42"/>
      <c r="I75" s="42"/>
      <c r="J75" s="42"/>
      <c r="K75" s="42"/>
      <c r="L75" s="136"/>
      <c r="S75" s="40"/>
      <c r="T75" s="40"/>
      <c r="U75" s="40"/>
      <c r="V75" s="40"/>
      <c r="W75" s="40"/>
      <c r="X75" s="40"/>
      <c r="Y75" s="40"/>
      <c r="Z75" s="40"/>
      <c r="AA75" s="40"/>
      <c r="AB75" s="40"/>
      <c r="AC75" s="40"/>
      <c r="AD75" s="40"/>
      <c r="AE75" s="40"/>
    </row>
    <row r="76" s="2" customFormat="1" ht="16.5" customHeight="1">
      <c r="A76" s="40"/>
      <c r="B76" s="41"/>
      <c r="C76" s="42"/>
      <c r="D76" s="42"/>
      <c r="E76" s="162" t="str">
        <f>E7</f>
        <v>Sokolovna Turnov - Rekonstrukce kotelny</v>
      </c>
      <c r="F76" s="34"/>
      <c r="G76" s="34"/>
      <c r="H76" s="34"/>
      <c r="I76" s="42"/>
      <c r="J76" s="42"/>
      <c r="K76" s="42"/>
      <c r="L76" s="136"/>
      <c r="S76" s="40"/>
      <c r="T76" s="40"/>
      <c r="U76" s="40"/>
      <c r="V76" s="40"/>
      <c r="W76" s="40"/>
      <c r="X76" s="40"/>
      <c r="Y76" s="40"/>
      <c r="Z76" s="40"/>
      <c r="AA76" s="40"/>
      <c r="AB76" s="40"/>
      <c r="AC76" s="40"/>
      <c r="AD76" s="40"/>
      <c r="AE76" s="40"/>
    </row>
    <row r="77" s="2" customFormat="1" ht="12" customHeight="1">
      <c r="A77" s="40"/>
      <c r="B77" s="41"/>
      <c r="C77" s="34" t="s">
        <v>99</v>
      </c>
      <c r="D77" s="42"/>
      <c r="E77" s="42"/>
      <c r="F77" s="42"/>
      <c r="G77" s="42"/>
      <c r="H77" s="42"/>
      <c r="I77" s="42"/>
      <c r="J77" s="42"/>
      <c r="K77" s="42"/>
      <c r="L77" s="136"/>
      <c r="S77" s="40"/>
      <c r="T77" s="40"/>
      <c r="U77" s="40"/>
      <c r="V77" s="40"/>
      <c r="W77" s="40"/>
      <c r="X77" s="40"/>
      <c r="Y77" s="40"/>
      <c r="Z77" s="40"/>
      <c r="AA77" s="40"/>
      <c r="AB77" s="40"/>
      <c r="AC77" s="40"/>
      <c r="AD77" s="40"/>
      <c r="AE77" s="40"/>
    </row>
    <row r="78" s="2" customFormat="1" ht="16.5" customHeight="1">
      <c r="A78" s="40"/>
      <c r="B78" s="41"/>
      <c r="C78" s="42"/>
      <c r="D78" s="42"/>
      <c r="E78" s="71" t="str">
        <f>E9</f>
        <v>25061-D.1.2.2 - D.1.2.2 - Zdravotně technická instalace</v>
      </c>
      <c r="F78" s="42"/>
      <c r="G78" s="42"/>
      <c r="H78" s="42"/>
      <c r="I78" s="42"/>
      <c r="J78" s="42"/>
      <c r="K78" s="42"/>
      <c r="L78" s="136"/>
      <c r="S78" s="40"/>
      <c r="T78" s="40"/>
      <c r="U78" s="40"/>
      <c r="V78" s="40"/>
      <c r="W78" s="40"/>
      <c r="X78" s="40"/>
      <c r="Y78" s="40"/>
      <c r="Z78" s="40"/>
      <c r="AA78" s="40"/>
      <c r="AB78" s="40"/>
      <c r="AC78" s="40"/>
      <c r="AD78" s="40"/>
      <c r="AE78" s="40"/>
    </row>
    <row r="79" s="2" customFormat="1" ht="6.96" customHeight="1">
      <c r="A79" s="40"/>
      <c r="B79" s="41"/>
      <c r="C79" s="42"/>
      <c r="D79" s="42"/>
      <c r="E79" s="42"/>
      <c r="F79" s="42"/>
      <c r="G79" s="42"/>
      <c r="H79" s="42"/>
      <c r="I79" s="42"/>
      <c r="J79" s="42"/>
      <c r="K79" s="42"/>
      <c r="L79" s="136"/>
      <c r="S79" s="40"/>
      <c r="T79" s="40"/>
      <c r="U79" s="40"/>
      <c r="V79" s="40"/>
      <c r="W79" s="40"/>
      <c r="X79" s="40"/>
      <c r="Y79" s="40"/>
      <c r="Z79" s="40"/>
      <c r="AA79" s="40"/>
      <c r="AB79" s="40"/>
      <c r="AC79" s="40"/>
      <c r="AD79" s="40"/>
      <c r="AE79" s="40"/>
    </row>
    <row r="80" s="2" customFormat="1" ht="12" customHeight="1">
      <c r="A80" s="40"/>
      <c r="B80" s="41"/>
      <c r="C80" s="34" t="s">
        <v>21</v>
      </c>
      <c r="D80" s="42"/>
      <c r="E80" s="42"/>
      <c r="F80" s="29" t="str">
        <f>F12</f>
        <v>Skálova 540, Turnov</v>
      </c>
      <c r="G80" s="42"/>
      <c r="H80" s="42"/>
      <c r="I80" s="34" t="s">
        <v>23</v>
      </c>
      <c r="J80" s="74" t="str">
        <f>IF(J12="","",J12)</f>
        <v>17. 2. 2026</v>
      </c>
      <c r="K80" s="42"/>
      <c r="L80" s="136"/>
      <c r="S80" s="40"/>
      <c r="T80" s="40"/>
      <c r="U80" s="40"/>
      <c r="V80" s="40"/>
      <c r="W80" s="40"/>
      <c r="X80" s="40"/>
      <c r="Y80" s="40"/>
      <c r="Z80" s="40"/>
      <c r="AA80" s="40"/>
      <c r="AB80" s="40"/>
      <c r="AC80" s="40"/>
      <c r="AD80" s="40"/>
      <c r="AE80" s="40"/>
    </row>
    <row r="81" s="2" customFormat="1" ht="6.96" customHeight="1">
      <c r="A81" s="40"/>
      <c r="B81" s="41"/>
      <c r="C81" s="42"/>
      <c r="D81" s="42"/>
      <c r="E81" s="42"/>
      <c r="F81" s="42"/>
      <c r="G81" s="42"/>
      <c r="H81" s="42"/>
      <c r="I81" s="42"/>
      <c r="J81" s="42"/>
      <c r="K81" s="42"/>
      <c r="L81" s="136"/>
      <c r="S81" s="40"/>
      <c r="T81" s="40"/>
      <c r="U81" s="40"/>
      <c r="V81" s="40"/>
      <c r="W81" s="40"/>
      <c r="X81" s="40"/>
      <c r="Y81" s="40"/>
      <c r="Z81" s="40"/>
      <c r="AA81" s="40"/>
      <c r="AB81" s="40"/>
      <c r="AC81" s="40"/>
      <c r="AD81" s="40"/>
      <c r="AE81" s="40"/>
    </row>
    <row r="82" s="2" customFormat="1" ht="25.65" customHeight="1">
      <c r="A82" s="40"/>
      <c r="B82" s="41"/>
      <c r="C82" s="34" t="s">
        <v>25</v>
      </c>
      <c r="D82" s="42"/>
      <c r="E82" s="42"/>
      <c r="F82" s="29" t="str">
        <f>E15</f>
        <v>TJ Sokol Turnov, Skálova 540,Turnov</v>
      </c>
      <c r="G82" s="42"/>
      <c r="H82" s="42"/>
      <c r="I82" s="34" t="s">
        <v>32</v>
      </c>
      <c r="J82" s="38" t="str">
        <f>E21</f>
        <v>PROFES PROJEKT spol. s r.o.</v>
      </c>
      <c r="K82" s="42"/>
      <c r="L82" s="136"/>
      <c r="S82" s="40"/>
      <c r="T82" s="40"/>
      <c r="U82" s="40"/>
      <c r="V82" s="40"/>
      <c r="W82" s="40"/>
      <c r="X82" s="40"/>
      <c r="Y82" s="40"/>
      <c r="Z82" s="40"/>
      <c r="AA82" s="40"/>
      <c r="AB82" s="40"/>
      <c r="AC82" s="40"/>
      <c r="AD82" s="40"/>
      <c r="AE82" s="40"/>
    </row>
    <row r="83" s="2" customFormat="1" ht="15.15" customHeight="1">
      <c r="A83" s="40"/>
      <c r="B83" s="41"/>
      <c r="C83" s="34" t="s">
        <v>30</v>
      </c>
      <c r="D83" s="42"/>
      <c r="E83" s="42"/>
      <c r="F83" s="29" t="str">
        <f>IF(E18="","",E18)</f>
        <v>Vyplň údaj</v>
      </c>
      <c r="G83" s="42"/>
      <c r="H83" s="42"/>
      <c r="I83" s="34" t="s">
        <v>37</v>
      </c>
      <c r="J83" s="38" t="str">
        <f>E24</f>
        <v xml:space="preserve"> </v>
      </c>
      <c r="K83" s="42"/>
      <c r="L83" s="136"/>
      <c r="S83" s="40"/>
      <c r="T83" s="40"/>
      <c r="U83" s="40"/>
      <c r="V83" s="40"/>
      <c r="W83" s="40"/>
      <c r="X83" s="40"/>
      <c r="Y83" s="40"/>
      <c r="Z83" s="40"/>
      <c r="AA83" s="40"/>
      <c r="AB83" s="40"/>
      <c r="AC83" s="40"/>
      <c r="AD83" s="40"/>
      <c r="AE83" s="40"/>
    </row>
    <row r="84" s="2" customFormat="1" ht="10.32" customHeight="1">
      <c r="A84" s="40"/>
      <c r="B84" s="41"/>
      <c r="C84" s="42"/>
      <c r="D84" s="42"/>
      <c r="E84" s="42"/>
      <c r="F84" s="42"/>
      <c r="G84" s="42"/>
      <c r="H84" s="42"/>
      <c r="I84" s="42"/>
      <c r="J84" s="42"/>
      <c r="K84" s="42"/>
      <c r="L84" s="136"/>
      <c r="S84" s="40"/>
      <c r="T84" s="40"/>
      <c r="U84" s="40"/>
      <c r="V84" s="40"/>
      <c r="W84" s="40"/>
      <c r="X84" s="40"/>
      <c r="Y84" s="40"/>
      <c r="Z84" s="40"/>
      <c r="AA84" s="40"/>
      <c r="AB84" s="40"/>
      <c r="AC84" s="40"/>
      <c r="AD84" s="40"/>
      <c r="AE84" s="40"/>
    </row>
    <row r="85" s="11" customFormat="1" ht="29.28" customHeight="1">
      <c r="A85" s="179"/>
      <c r="B85" s="180"/>
      <c r="C85" s="181" t="s">
        <v>118</v>
      </c>
      <c r="D85" s="182" t="s">
        <v>60</v>
      </c>
      <c r="E85" s="182" t="s">
        <v>56</v>
      </c>
      <c r="F85" s="182" t="s">
        <v>57</v>
      </c>
      <c r="G85" s="182" t="s">
        <v>119</v>
      </c>
      <c r="H85" s="182" t="s">
        <v>120</v>
      </c>
      <c r="I85" s="182" t="s">
        <v>121</v>
      </c>
      <c r="J85" s="183" t="s">
        <v>103</v>
      </c>
      <c r="K85" s="184" t="s">
        <v>122</v>
      </c>
      <c r="L85" s="185"/>
      <c r="M85" s="94" t="s">
        <v>19</v>
      </c>
      <c r="N85" s="95" t="s">
        <v>45</v>
      </c>
      <c r="O85" s="95" t="s">
        <v>123</v>
      </c>
      <c r="P85" s="95" t="s">
        <v>124</v>
      </c>
      <c r="Q85" s="95" t="s">
        <v>125</v>
      </c>
      <c r="R85" s="95" t="s">
        <v>126</v>
      </c>
      <c r="S85" s="95" t="s">
        <v>127</v>
      </c>
      <c r="T85" s="96" t="s">
        <v>128</v>
      </c>
      <c r="U85" s="179"/>
      <c r="V85" s="179"/>
      <c r="W85" s="179"/>
      <c r="X85" s="179"/>
      <c r="Y85" s="179"/>
      <c r="Z85" s="179"/>
      <c r="AA85" s="179"/>
      <c r="AB85" s="179"/>
      <c r="AC85" s="179"/>
      <c r="AD85" s="179"/>
      <c r="AE85" s="179"/>
    </row>
    <row r="86" s="2" customFormat="1" ht="22.8" customHeight="1">
      <c r="A86" s="40"/>
      <c r="B86" s="41"/>
      <c r="C86" s="101" t="s">
        <v>129</v>
      </c>
      <c r="D86" s="42"/>
      <c r="E86" s="42"/>
      <c r="F86" s="42"/>
      <c r="G86" s="42"/>
      <c r="H86" s="42"/>
      <c r="I86" s="42"/>
      <c r="J86" s="186">
        <f>BK86</f>
        <v>0</v>
      </c>
      <c r="K86" s="42"/>
      <c r="L86" s="46"/>
      <c r="M86" s="97"/>
      <c r="N86" s="187"/>
      <c r="O86" s="98"/>
      <c r="P86" s="188">
        <f>P87+P166</f>
        <v>0</v>
      </c>
      <c r="Q86" s="98"/>
      <c r="R86" s="188">
        <f>R87+R166</f>
        <v>0.043290000000000002</v>
      </c>
      <c r="S86" s="98"/>
      <c r="T86" s="189">
        <f>T87+T166</f>
        <v>0.0061799999999999997</v>
      </c>
      <c r="U86" s="40"/>
      <c r="V86" s="40"/>
      <c r="W86" s="40"/>
      <c r="X86" s="40"/>
      <c r="Y86" s="40"/>
      <c r="Z86" s="40"/>
      <c r="AA86" s="40"/>
      <c r="AB86" s="40"/>
      <c r="AC86" s="40"/>
      <c r="AD86" s="40"/>
      <c r="AE86" s="40"/>
      <c r="AT86" s="19" t="s">
        <v>74</v>
      </c>
      <c r="AU86" s="19" t="s">
        <v>104</v>
      </c>
      <c r="BK86" s="190">
        <f>BK87+BK166</f>
        <v>0</v>
      </c>
    </row>
    <row r="87" s="12" customFormat="1" ht="25.92" customHeight="1">
      <c r="A87" s="12"/>
      <c r="B87" s="191"/>
      <c r="C87" s="192"/>
      <c r="D87" s="193" t="s">
        <v>74</v>
      </c>
      <c r="E87" s="194" t="s">
        <v>214</v>
      </c>
      <c r="F87" s="194" t="s">
        <v>215</v>
      </c>
      <c r="G87" s="192"/>
      <c r="H87" s="192"/>
      <c r="I87" s="195"/>
      <c r="J87" s="196">
        <f>BK87</f>
        <v>0</v>
      </c>
      <c r="K87" s="192"/>
      <c r="L87" s="197"/>
      <c r="M87" s="198"/>
      <c r="N87" s="199"/>
      <c r="O87" s="199"/>
      <c r="P87" s="200">
        <f>P88+P122+P155+P159</f>
        <v>0</v>
      </c>
      <c r="Q87" s="199"/>
      <c r="R87" s="200">
        <f>R88+R122+R155+R159</f>
        <v>0.043290000000000002</v>
      </c>
      <c r="S87" s="199"/>
      <c r="T87" s="201">
        <f>T88+T122+T155+T159</f>
        <v>0.0061799999999999997</v>
      </c>
      <c r="U87" s="12"/>
      <c r="V87" s="12"/>
      <c r="W87" s="12"/>
      <c r="X87" s="12"/>
      <c r="Y87" s="12"/>
      <c r="Z87" s="12"/>
      <c r="AA87" s="12"/>
      <c r="AB87" s="12"/>
      <c r="AC87" s="12"/>
      <c r="AD87" s="12"/>
      <c r="AE87" s="12"/>
      <c r="AR87" s="202" t="s">
        <v>85</v>
      </c>
      <c r="AT87" s="203" t="s">
        <v>74</v>
      </c>
      <c r="AU87" s="203" t="s">
        <v>75</v>
      </c>
      <c r="AY87" s="202" t="s">
        <v>132</v>
      </c>
      <c r="BK87" s="204">
        <f>BK88+BK122+BK155+BK159</f>
        <v>0</v>
      </c>
    </row>
    <row r="88" s="12" customFormat="1" ht="22.8" customHeight="1">
      <c r="A88" s="12"/>
      <c r="B88" s="191"/>
      <c r="C88" s="192"/>
      <c r="D88" s="193" t="s">
        <v>74</v>
      </c>
      <c r="E88" s="205" t="s">
        <v>280</v>
      </c>
      <c r="F88" s="205" t="s">
        <v>281</v>
      </c>
      <c r="G88" s="192"/>
      <c r="H88" s="192"/>
      <c r="I88" s="195"/>
      <c r="J88" s="206">
        <f>BK88</f>
        <v>0</v>
      </c>
      <c r="K88" s="192"/>
      <c r="L88" s="197"/>
      <c r="M88" s="198"/>
      <c r="N88" s="199"/>
      <c r="O88" s="199"/>
      <c r="P88" s="200">
        <f>SUM(P89:P121)</f>
        <v>0</v>
      </c>
      <c r="Q88" s="199"/>
      <c r="R88" s="200">
        <f>SUM(R89:R121)</f>
        <v>0.017500000000000002</v>
      </c>
      <c r="S88" s="199"/>
      <c r="T88" s="201">
        <f>SUM(T89:T121)</f>
        <v>0</v>
      </c>
      <c r="U88" s="12"/>
      <c r="V88" s="12"/>
      <c r="W88" s="12"/>
      <c r="X88" s="12"/>
      <c r="Y88" s="12"/>
      <c r="Z88" s="12"/>
      <c r="AA88" s="12"/>
      <c r="AB88" s="12"/>
      <c r="AC88" s="12"/>
      <c r="AD88" s="12"/>
      <c r="AE88" s="12"/>
      <c r="AR88" s="202" t="s">
        <v>85</v>
      </c>
      <c r="AT88" s="203" t="s">
        <v>74</v>
      </c>
      <c r="AU88" s="203" t="s">
        <v>83</v>
      </c>
      <c r="AY88" s="202" t="s">
        <v>132</v>
      </c>
      <c r="BK88" s="204">
        <f>SUM(BK89:BK121)</f>
        <v>0</v>
      </c>
    </row>
    <row r="89" s="2" customFormat="1" ht="24.15" customHeight="1">
      <c r="A89" s="40"/>
      <c r="B89" s="41"/>
      <c r="C89" s="207" t="s">
        <v>83</v>
      </c>
      <c r="D89" s="207" t="s">
        <v>140</v>
      </c>
      <c r="E89" s="208" t="s">
        <v>282</v>
      </c>
      <c r="F89" s="209" t="s">
        <v>283</v>
      </c>
      <c r="G89" s="210" t="s">
        <v>284</v>
      </c>
      <c r="H89" s="211">
        <v>25</v>
      </c>
      <c r="I89" s="212"/>
      <c r="J89" s="213">
        <f>ROUND(I89*H89,2)</f>
        <v>0</v>
      </c>
      <c r="K89" s="214"/>
      <c r="L89" s="46"/>
      <c r="M89" s="215" t="s">
        <v>19</v>
      </c>
      <c r="N89" s="216" t="s">
        <v>46</v>
      </c>
      <c r="O89" s="86"/>
      <c r="P89" s="217">
        <f>O89*H89</f>
        <v>0</v>
      </c>
      <c r="Q89" s="217">
        <v>0.00040000000000000002</v>
      </c>
      <c r="R89" s="217">
        <f>Q89*H89</f>
        <v>0.01</v>
      </c>
      <c r="S89" s="217">
        <v>0</v>
      </c>
      <c r="T89" s="218">
        <f>S89*H89</f>
        <v>0</v>
      </c>
      <c r="U89" s="40"/>
      <c r="V89" s="40"/>
      <c r="W89" s="40"/>
      <c r="X89" s="40"/>
      <c r="Y89" s="40"/>
      <c r="Z89" s="40"/>
      <c r="AA89" s="40"/>
      <c r="AB89" s="40"/>
      <c r="AC89" s="40"/>
      <c r="AD89" s="40"/>
      <c r="AE89" s="40"/>
      <c r="AR89" s="219" t="s">
        <v>220</v>
      </c>
      <c r="AT89" s="219" t="s">
        <v>140</v>
      </c>
      <c r="AU89" s="219" t="s">
        <v>85</v>
      </c>
      <c r="AY89" s="19" t="s">
        <v>132</v>
      </c>
      <c r="BE89" s="220">
        <f>IF(N89="základní",J89,0)</f>
        <v>0</v>
      </c>
      <c r="BF89" s="220">
        <f>IF(N89="snížená",J89,0)</f>
        <v>0</v>
      </c>
      <c r="BG89" s="220">
        <f>IF(N89="zákl. přenesená",J89,0)</f>
        <v>0</v>
      </c>
      <c r="BH89" s="220">
        <f>IF(N89="sníž. přenesená",J89,0)</f>
        <v>0</v>
      </c>
      <c r="BI89" s="220">
        <f>IF(N89="nulová",J89,0)</f>
        <v>0</v>
      </c>
      <c r="BJ89" s="19" t="s">
        <v>83</v>
      </c>
      <c r="BK89" s="220">
        <f>ROUND(I89*H89,2)</f>
        <v>0</v>
      </c>
      <c r="BL89" s="19" t="s">
        <v>220</v>
      </c>
      <c r="BM89" s="219" t="s">
        <v>285</v>
      </c>
    </row>
    <row r="90" s="2" customFormat="1">
      <c r="A90" s="40"/>
      <c r="B90" s="41"/>
      <c r="C90" s="42"/>
      <c r="D90" s="221" t="s">
        <v>142</v>
      </c>
      <c r="E90" s="42"/>
      <c r="F90" s="222" t="s">
        <v>283</v>
      </c>
      <c r="G90" s="42"/>
      <c r="H90" s="42"/>
      <c r="I90" s="223"/>
      <c r="J90" s="42"/>
      <c r="K90" s="42"/>
      <c r="L90" s="46"/>
      <c r="M90" s="224"/>
      <c r="N90" s="225"/>
      <c r="O90" s="86"/>
      <c r="P90" s="86"/>
      <c r="Q90" s="86"/>
      <c r="R90" s="86"/>
      <c r="S90" s="86"/>
      <c r="T90" s="87"/>
      <c r="U90" s="40"/>
      <c r="V90" s="40"/>
      <c r="W90" s="40"/>
      <c r="X90" s="40"/>
      <c r="Y90" s="40"/>
      <c r="Z90" s="40"/>
      <c r="AA90" s="40"/>
      <c r="AB90" s="40"/>
      <c r="AC90" s="40"/>
      <c r="AD90" s="40"/>
      <c r="AE90" s="40"/>
      <c r="AT90" s="19" t="s">
        <v>142</v>
      </c>
      <c r="AU90" s="19" t="s">
        <v>85</v>
      </c>
    </row>
    <row r="91" s="2" customFormat="1">
      <c r="A91" s="40"/>
      <c r="B91" s="41"/>
      <c r="C91" s="42"/>
      <c r="D91" s="226" t="s">
        <v>143</v>
      </c>
      <c r="E91" s="42"/>
      <c r="F91" s="227" t="s">
        <v>286</v>
      </c>
      <c r="G91" s="42"/>
      <c r="H91" s="42"/>
      <c r="I91" s="223"/>
      <c r="J91" s="42"/>
      <c r="K91" s="42"/>
      <c r="L91" s="46"/>
      <c r="M91" s="224"/>
      <c r="N91" s="225"/>
      <c r="O91" s="86"/>
      <c r="P91" s="86"/>
      <c r="Q91" s="86"/>
      <c r="R91" s="86"/>
      <c r="S91" s="86"/>
      <c r="T91" s="87"/>
      <c r="U91" s="40"/>
      <c r="V91" s="40"/>
      <c r="W91" s="40"/>
      <c r="X91" s="40"/>
      <c r="Y91" s="40"/>
      <c r="Z91" s="40"/>
      <c r="AA91" s="40"/>
      <c r="AB91" s="40"/>
      <c r="AC91" s="40"/>
      <c r="AD91" s="40"/>
      <c r="AE91" s="40"/>
      <c r="AT91" s="19" t="s">
        <v>143</v>
      </c>
      <c r="AU91" s="19" t="s">
        <v>85</v>
      </c>
    </row>
    <row r="92" s="2" customFormat="1" ht="24.15" customHeight="1">
      <c r="A92" s="40"/>
      <c r="B92" s="41"/>
      <c r="C92" s="207" t="s">
        <v>85</v>
      </c>
      <c r="D92" s="207" t="s">
        <v>140</v>
      </c>
      <c r="E92" s="208" t="s">
        <v>287</v>
      </c>
      <c r="F92" s="209" t="s">
        <v>288</v>
      </c>
      <c r="G92" s="210" t="s">
        <v>284</v>
      </c>
      <c r="H92" s="211">
        <v>15</v>
      </c>
      <c r="I92" s="212"/>
      <c r="J92" s="213">
        <f>ROUND(I92*H92,2)</f>
        <v>0</v>
      </c>
      <c r="K92" s="214"/>
      <c r="L92" s="46"/>
      <c r="M92" s="215" t="s">
        <v>19</v>
      </c>
      <c r="N92" s="216" t="s">
        <v>46</v>
      </c>
      <c r="O92" s="86"/>
      <c r="P92" s="217">
        <f>O92*H92</f>
        <v>0</v>
      </c>
      <c r="Q92" s="217">
        <v>0.00050000000000000001</v>
      </c>
      <c r="R92" s="217">
        <f>Q92*H92</f>
        <v>0.0074999999999999997</v>
      </c>
      <c r="S92" s="217">
        <v>0</v>
      </c>
      <c r="T92" s="218">
        <f>S92*H92</f>
        <v>0</v>
      </c>
      <c r="U92" s="40"/>
      <c r="V92" s="40"/>
      <c r="W92" s="40"/>
      <c r="X92" s="40"/>
      <c r="Y92" s="40"/>
      <c r="Z92" s="40"/>
      <c r="AA92" s="40"/>
      <c r="AB92" s="40"/>
      <c r="AC92" s="40"/>
      <c r="AD92" s="40"/>
      <c r="AE92" s="40"/>
      <c r="AR92" s="219" t="s">
        <v>220</v>
      </c>
      <c r="AT92" s="219" t="s">
        <v>140</v>
      </c>
      <c r="AU92" s="219" t="s">
        <v>85</v>
      </c>
      <c r="AY92" s="19" t="s">
        <v>132</v>
      </c>
      <c r="BE92" s="220">
        <f>IF(N92="základní",J92,0)</f>
        <v>0</v>
      </c>
      <c r="BF92" s="220">
        <f>IF(N92="snížená",J92,0)</f>
        <v>0</v>
      </c>
      <c r="BG92" s="220">
        <f>IF(N92="zákl. přenesená",J92,0)</f>
        <v>0</v>
      </c>
      <c r="BH92" s="220">
        <f>IF(N92="sníž. přenesená",J92,0)</f>
        <v>0</v>
      </c>
      <c r="BI92" s="220">
        <f>IF(N92="nulová",J92,0)</f>
        <v>0</v>
      </c>
      <c r="BJ92" s="19" t="s">
        <v>83</v>
      </c>
      <c r="BK92" s="220">
        <f>ROUND(I92*H92,2)</f>
        <v>0</v>
      </c>
      <c r="BL92" s="19" t="s">
        <v>220</v>
      </c>
      <c r="BM92" s="219" t="s">
        <v>289</v>
      </c>
    </row>
    <row r="93" s="2" customFormat="1">
      <c r="A93" s="40"/>
      <c r="B93" s="41"/>
      <c r="C93" s="42"/>
      <c r="D93" s="221" t="s">
        <v>142</v>
      </c>
      <c r="E93" s="42"/>
      <c r="F93" s="222" t="s">
        <v>290</v>
      </c>
      <c r="G93" s="42"/>
      <c r="H93" s="42"/>
      <c r="I93" s="223"/>
      <c r="J93" s="42"/>
      <c r="K93" s="42"/>
      <c r="L93" s="46"/>
      <c r="M93" s="224"/>
      <c r="N93" s="225"/>
      <c r="O93" s="86"/>
      <c r="P93" s="86"/>
      <c r="Q93" s="86"/>
      <c r="R93" s="86"/>
      <c r="S93" s="86"/>
      <c r="T93" s="87"/>
      <c r="U93" s="40"/>
      <c r="V93" s="40"/>
      <c r="W93" s="40"/>
      <c r="X93" s="40"/>
      <c r="Y93" s="40"/>
      <c r="Z93" s="40"/>
      <c r="AA93" s="40"/>
      <c r="AB93" s="40"/>
      <c r="AC93" s="40"/>
      <c r="AD93" s="40"/>
      <c r="AE93" s="40"/>
      <c r="AT93" s="19" t="s">
        <v>142</v>
      </c>
      <c r="AU93" s="19" t="s">
        <v>85</v>
      </c>
    </row>
    <row r="94" s="2" customFormat="1">
      <c r="A94" s="40"/>
      <c r="B94" s="41"/>
      <c r="C94" s="42"/>
      <c r="D94" s="226" t="s">
        <v>143</v>
      </c>
      <c r="E94" s="42"/>
      <c r="F94" s="227" t="s">
        <v>291</v>
      </c>
      <c r="G94" s="42"/>
      <c r="H94" s="42"/>
      <c r="I94" s="223"/>
      <c r="J94" s="42"/>
      <c r="K94" s="42"/>
      <c r="L94" s="46"/>
      <c r="M94" s="224"/>
      <c r="N94" s="225"/>
      <c r="O94" s="86"/>
      <c r="P94" s="86"/>
      <c r="Q94" s="86"/>
      <c r="R94" s="86"/>
      <c r="S94" s="86"/>
      <c r="T94" s="87"/>
      <c r="U94" s="40"/>
      <c r="V94" s="40"/>
      <c r="W94" s="40"/>
      <c r="X94" s="40"/>
      <c r="Y94" s="40"/>
      <c r="Z94" s="40"/>
      <c r="AA94" s="40"/>
      <c r="AB94" s="40"/>
      <c r="AC94" s="40"/>
      <c r="AD94" s="40"/>
      <c r="AE94" s="40"/>
      <c r="AT94" s="19" t="s">
        <v>143</v>
      </c>
      <c r="AU94" s="19" t="s">
        <v>85</v>
      </c>
    </row>
    <row r="95" s="2" customFormat="1" ht="21.75" customHeight="1">
      <c r="A95" s="40"/>
      <c r="B95" s="41"/>
      <c r="C95" s="207" t="s">
        <v>148</v>
      </c>
      <c r="D95" s="207" t="s">
        <v>140</v>
      </c>
      <c r="E95" s="208" t="s">
        <v>292</v>
      </c>
      <c r="F95" s="209" t="s">
        <v>293</v>
      </c>
      <c r="G95" s="210" t="s">
        <v>284</v>
      </c>
      <c r="H95" s="211">
        <v>40</v>
      </c>
      <c r="I95" s="212"/>
      <c r="J95" s="213">
        <f>ROUND(I95*H95,2)</f>
        <v>0</v>
      </c>
      <c r="K95" s="214"/>
      <c r="L95" s="46"/>
      <c r="M95" s="215" t="s">
        <v>19</v>
      </c>
      <c r="N95" s="216" t="s">
        <v>46</v>
      </c>
      <c r="O95" s="86"/>
      <c r="P95" s="217">
        <f>O95*H95</f>
        <v>0</v>
      </c>
      <c r="Q95" s="217">
        <v>0</v>
      </c>
      <c r="R95" s="217">
        <f>Q95*H95</f>
        <v>0</v>
      </c>
      <c r="S95" s="217">
        <v>0</v>
      </c>
      <c r="T95" s="218">
        <f>S95*H95</f>
        <v>0</v>
      </c>
      <c r="U95" s="40"/>
      <c r="V95" s="40"/>
      <c r="W95" s="40"/>
      <c r="X95" s="40"/>
      <c r="Y95" s="40"/>
      <c r="Z95" s="40"/>
      <c r="AA95" s="40"/>
      <c r="AB95" s="40"/>
      <c r="AC95" s="40"/>
      <c r="AD95" s="40"/>
      <c r="AE95" s="40"/>
      <c r="AR95" s="219" t="s">
        <v>220</v>
      </c>
      <c r="AT95" s="219" t="s">
        <v>140</v>
      </c>
      <c r="AU95" s="219" t="s">
        <v>85</v>
      </c>
      <c r="AY95" s="19" t="s">
        <v>132</v>
      </c>
      <c r="BE95" s="220">
        <f>IF(N95="základní",J95,0)</f>
        <v>0</v>
      </c>
      <c r="BF95" s="220">
        <f>IF(N95="snížená",J95,0)</f>
        <v>0</v>
      </c>
      <c r="BG95" s="220">
        <f>IF(N95="zákl. přenesená",J95,0)</f>
        <v>0</v>
      </c>
      <c r="BH95" s="220">
        <f>IF(N95="sníž. přenesená",J95,0)</f>
        <v>0</v>
      </c>
      <c r="BI95" s="220">
        <f>IF(N95="nulová",J95,0)</f>
        <v>0</v>
      </c>
      <c r="BJ95" s="19" t="s">
        <v>83</v>
      </c>
      <c r="BK95" s="220">
        <f>ROUND(I95*H95,2)</f>
        <v>0</v>
      </c>
      <c r="BL95" s="19" t="s">
        <v>220</v>
      </c>
      <c r="BM95" s="219" t="s">
        <v>294</v>
      </c>
    </row>
    <row r="96" s="2" customFormat="1">
      <c r="A96" s="40"/>
      <c r="B96" s="41"/>
      <c r="C96" s="42"/>
      <c r="D96" s="221" t="s">
        <v>142</v>
      </c>
      <c r="E96" s="42"/>
      <c r="F96" s="222" t="s">
        <v>295</v>
      </c>
      <c r="G96" s="42"/>
      <c r="H96" s="42"/>
      <c r="I96" s="223"/>
      <c r="J96" s="42"/>
      <c r="K96" s="42"/>
      <c r="L96" s="46"/>
      <c r="M96" s="224"/>
      <c r="N96" s="225"/>
      <c r="O96" s="86"/>
      <c r="P96" s="86"/>
      <c r="Q96" s="86"/>
      <c r="R96" s="86"/>
      <c r="S96" s="86"/>
      <c r="T96" s="87"/>
      <c r="U96" s="40"/>
      <c r="V96" s="40"/>
      <c r="W96" s="40"/>
      <c r="X96" s="40"/>
      <c r="Y96" s="40"/>
      <c r="Z96" s="40"/>
      <c r="AA96" s="40"/>
      <c r="AB96" s="40"/>
      <c r="AC96" s="40"/>
      <c r="AD96" s="40"/>
      <c r="AE96" s="40"/>
      <c r="AT96" s="19" t="s">
        <v>142</v>
      </c>
      <c r="AU96" s="19" t="s">
        <v>85</v>
      </c>
    </row>
    <row r="97" s="2" customFormat="1">
      <c r="A97" s="40"/>
      <c r="B97" s="41"/>
      <c r="C97" s="42"/>
      <c r="D97" s="226" t="s">
        <v>143</v>
      </c>
      <c r="E97" s="42"/>
      <c r="F97" s="227" t="s">
        <v>296</v>
      </c>
      <c r="G97" s="42"/>
      <c r="H97" s="42"/>
      <c r="I97" s="223"/>
      <c r="J97" s="42"/>
      <c r="K97" s="42"/>
      <c r="L97" s="46"/>
      <c r="M97" s="224"/>
      <c r="N97" s="225"/>
      <c r="O97" s="86"/>
      <c r="P97" s="86"/>
      <c r="Q97" s="86"/>
      <c r="R97" s="86"/>
      <c r="S97" s="86"/>
      <c r="T97" s="87"/>
      <c r="U97" s="40"/>
      <c r="V97" s="40"/>
      <c r="W97" s="40"/>
      <c r="X97" s="40"/>
      <c r="Y97" s="40"/>
      <c r="Z97" s="40"/>
      <c r="AA97" s="40"/>
      <c r="AB97" s="40"/>
      <c r="AC97" s="40"/>
      <c r="AD97" s="40"/>
      <c r="AE97" s="40"/>
      <c r="AT97" s="19" t="s">
        <v>143</v>
      </c>
      <c r="AU97" s="19" t="s">
        <v>85</v>
      </c>
    </row>
    <row r="98" s="2" customFormat="1" ht="24.15" customHeight="1">
      <c r="A98" s="40"/>
      <c r="B98" s="41"/>
      <c r="C98" s="207" t="s">
        <v>139</v>
      </c>
      <c r="D98" s="207" t="s">
        <v>140</v>
      </c>
      <c r="E98" s="208" t="s">
        <v>297</v>
      </c>
      <c r="F98" s="209" t="s">
        <v>298</v>
      </c>
      <c r="G98" s="210" t="s">
        <v>184</v>
      </c>
      <c r="H98" s="211">
        <v>0.017999999999999999</v>
      </c>
      <c r="I98" s="212"/>
      <c r="J98" s="213">
        <f>ROUND(I98*H98,2)</f>
        <v>0</v>
      </c>
      <c r="K98" s="214"/>
      <c r="L98" s="46"/>
      <c r="M98" s="215" t="s">
        <v>19</v>
      </c>
      <c r="N98" s="216" t="s">
        <v>46</v>
      </c>
      <c r="O98" s="86"/>
      <c r="P98" s="217">
        <f>O98*H98</f>
        <v>0</v>
      </c>
      <c r="Q98" s="217">
        <v>0</v>
      </c>
      <c r="R98" s="217">
        <f>Q98*H98</f>
        <v>0</v>
      </c>
      <c r="S98" s="217">
        <v>0</v>
      </c>
      <c r="T98" s="218">
        <f>S98*H98</f>
        <v>0</v>
      </c>
      <c r="U98" s="40"/>
      <c r="V98" s="40"/>
      <c r="W98" s="40"/>
      <c r="X98" s="40"/>
      <c r="Y98" s="40"/>
      <c r="Z98" s="40"/>
      <c r="AA98" s="40"/>
      <c r="AB98" s="40"/>
      <c r="AC98" s="40"/>
      <c r="AD98" s="40"/>
      <c r="AE98" s="40"/>
      <c r="AR98" s="219" t="s">
        <v>220</v>
      </c>
      <c r="AT98" s="219" t="s">
        <v>140</v>
      </c>
      <c r="AU98" s="219" t="s">
        <v>85</v>
      </c>
      <c r="AY98" s="19" t="s">
        <v>132</v>
      </c>
      <c r="BE98" s="220">
        <f>IF(N98="základní",J98,0)</f>
        <v>0</v>
      </c>
      <c r="BF98" s="220">
        <f>IF(N98="snížená",J98,0)</f>
        <v>0</v>
      </c>
      <c r="BG98" s="220">
        <f>IF(N98="zákl. přenesená",J98,0)</f>
        <v>0</v>
      </c>
      <c r="BH98" s="220">
        <f>IF(N98="sníž. přenesená",J98,0)</f>
        <v>0</v>
      </c>
      <c r="BI98" s="220">
        <f>IF(N98="nulová",J98,0)</f>
        <v>0</v>
      </c>
      <c r="BJ98" s="19" t="s">
        <v>83</v>
      </c>
      <c r="BK98" s="220">
        <f>ROUND(I98*H98,2)</f>
        <v>0</v>
      </c>
      <c r="BL98" s="19" t="s">
        <v>220</v>
      </c>
      <c r="BM98" s="219" t="s">
        <v>299</v>
      </c>
    </row>
    <row r="99" s="2" customFormat="1">
      <c r="A99" s="40"/>
      <c r="B99" s="41"/>
      <c r="C99" s="42"/>
      <c r="D99" s="221" t="s">
        <v>142</v>
      </c>
      <c r="E99" s="42"/>
      <c r="F99" s="222" t="s">
        <v>300</v>
      </c>
      <c r="G99" s="42"/>
      <c r="H99" s="42"/>
      <c r="I99" s="223"/>
      <c r="J99" s="42"/>
      <c r="K99" s="42"/>
      <c r="L99" s="46"/>
      <c r="M99" s="224"/>
      <c r="N99" s="225"/>
      <c r="O99" s="86"/>
      <c r="P99" s="86"/>
      <c r="Q99" s="86"/>
      <c r="R99" s="86"/>
      <c r="S99" s="86"/>
      <c r="T99" s="87"/>
      <c r="U99" s="40"/>
      <c r="V99" s="40"/>
      <c r="W99" s="40"/>
      <c r="X99" s="40"/>
      <c r="Y99" s="40"/>
      <c r="Z99" s="40"/>
      <c r="AA99" s="40"/>
      <c r="AB99" s="40"/>
      <c r="AC99" s="40"/>
      <c r="AD99" s="40"/>
      <c r="AE99" s="40"/>
      <c r="AT99" s="19" t="s">
        <v>142</v>
      </c>
      <c r="AU99" s="19" t="s">
        <v>85</v>
      </c>
    </row>
    <row r="100" s="2" customFormat="1">
      <c r="A100" s="40"/>
      <c r="B100" s="41"/>
      <c r="C100" s="42"/>
      <c r="D100" s="226" t="s">
        <v>143</v>
      </c>
      <c r="E100" s="42"/>
      <c r="F100" s="227" t="s">
        <v>301</v>
      </c>
      <c r="G100" s="42"/>
      <c r="H100" s="42"/>
      <c r="I100" s="223"/>
      <c r="J100" s="42"/>
      <c r="K100" s="42"/>
      <c r="L100" s="46"/>
      <c r="M100" s="224"/>
      <c r="N100" s="225"/>
      <c r="O100" s="86"/>
      <c r="P100" s="86"/>
      <c r="Q100" s="86"/>
      <c r="R100" s="86"/>
      <c r="S100" s="86"/>
      <c r="T100" s="87"/>
      <c r="U100" s="40"/>
      <c r="V100" s="40"/>
      <c r="W100" s="40"/>
      <c r="X100" s="40"/>
      <c r="Y100" s="40"/>
      <c r="Z100" s="40"/>
      <c r="AA100" s="40"/>
      <c r="AB100" s="40"/>
      <c r="AC100" s="40"/>
      <c r="AD100" s="40"/>
      <c r="AE100" s="40"/>
      <c r="AT100" s="19" t="s">
        <v>143</v>
      </c>
      <c r="AU100" s="19" t="s">
        <v>85</v>
      </c>
    </row>
    <row r="101" s="2" customFormat="1" ht="24.15" customHeight="1">
      <c r="A101" s="40"/>
      <c r="B101" s="41"/>
      <c r="C101" s="207" t="s">
        <v>167</v>
      </c>
      <c r="D101" s="207" t="s">
        <v>140</v>
      </c>
      <c r="E101" s="208" t="s">
        <v>302</v>
      </c>
      <c r="F101" s="209" t="s">
        <v>303</v>
      </c>
      <c r="G101" s="210" t="s">
        <v>304</v>
      </c>
      <c r="H101" s="265"/>
      <c r="I101" s="212"/>
      <c r="J101" s="213">
        <f>ROUND(I101*H101,2)</f>
        <v>0</v>
      </c>
      <c r="K101" s="214"/>
      <c r="L101" s="46"/>
      <c r="M101" s="215" t="s">
        <v>19</v>
      </c>
      <c r="N101" s="216" t="s">
        <v>46</v>
      </c>
      <c r="O101" s="86"/>
      <c r="P101" s="217">
        <f>O101*H101</f>
        <v>0</v>
      </c>
      <c r="Q101" s="217">
        <v>0</v>
      </c>
      <c r="R101" s="217">
        <f>Q101*H101</f>
        <v>0</v>
      </c>
      <c r="S101" s="217">
        <v>0</v>
      </c>
      <c r="T101" s="218">
        <f>S101*H101</f>
        <v>0</v>
      </c>
      <c r="U101" s="40"/>
      <c r="V101" s="40"/>
      <c r="W101" s="40"/>
      <c r="X101" s="40"/>
      <c r="Y101" s="40"/>
      <c r="Z101" s="40"/>
      <c r="AA101" s="40"/>
      <c r="AB101" s="40"/>
      <c r="AC101" s="40"/>
      <c r="AD101" s="40"/>
      <c r="AE101" s="40"/>
      <c r="AR101" s="219" t="s">
        <v>220</v>
      </c>
      <c r="AT101" s="219" t="s">
        <v>140</v>
      </c>
      <c r="AU101" s="219" t="s">
        <v>85</v>
      </c>
      <c r="AY101" s="19" t="s">
        <v>132</v>
      </c>
      <c r="BE101" s="220">
        <f>IF(N101="základní",J101,0)</f>
        <v>0</v>
      </c>
      <c r="BF101" s="220">
        <f>IF(N101="snížená",J101,0)</f>
        <v>0</v>
      </c>
      <c r="BG101" s="220">
        <f>IF(N101="zákl. přenesená",J101,0)</f>
        <v>0</v>
      </c>
      <c r="BH101" s="220">
        <f>IF(N101="sníž. přenesená",J101,0)</f>
        <v>0</v>
      </c>
      <c r="BI101" s="220">
        <f>IF(N101="nulová",J101,0)</f>
        <v>0</v>
      </c>
      <c r="BJ101" s="19" t="s">
        <v>83</v>
      </c>
      <c r="BK101" s="220">
        <f>ROUND(I101*H101,2)</f>
        <v>0</v>
      </c>
      <c r="BL101" s="19" t="s">
        <v>220</v>
      </c>
      <c r="BM101" s="219" t="s">
        <v>305</v>
      </c>
    </row>
    <row r="102" s="2" customFormat="1">
      <c r="A102" s="40"/>
      <c r="B102" s="41"/>
      <c r="C102" s="42"/>
      <c r="D102" s="221" t="s">
        <v>142</v>
      </c>
      <c r="E102" s="42"/>
      <c r="F102" s="222" t="s">
        <v>306</v>
      </c>
      <c r="G102" s="42"/>
      <c r="H102" s="42"/>
      <c r="I102" s="223"/>
      <c r="J102" s="42"/>
      <c r="K102" s="42"/>
      <c r="L102" s="46"/>
      <c r="M102" s="224"/>
      <c r="N102" s="225"/>
      <c r="O102" s="86"/>
      <c r="P102" s="86"/>
      <c r="Q102" s="86"/>
      <c r="R102" s="86"/>
      <c r="S102" s="86"/>
      <c r="T102" s="87"/>
      <c r="U102" s="40"/>
      <c r="V102" s="40"/>
      <c r="W102" s="40"/>
      <c r="X102" s="40"/>
      <c r="Y102" s="40"/>
      <c r="Z102" s="40"/>
      <c r="AA102" s="40"/>
      <c r="AB102" s="40"/>
      <c r="AC102" s="40"/>
      <c r="AD102" s="40"/>
      <c r="AE102" s="40"/>
      <c r="AT102" s="19" t="s">
        <v>142</v>
      </c>
      <c r="AU102" s="19" t="s">
        <v>85</v>
      </c>
    </row>
    <row r="103" s="2" customFormat="1">
      <c r="A103" s="40"/>
      <c r="B103" s="41"/>
      <c r="C103" s="42"/>
      <c r="D103" s="226" t="s">
        <v>143</v>
      </c>
      <c r="E103" s="42"/>
      <c r="F103" s="227" t="s">
        <v>307</v>
      </c>
      <c r="G103" s="42"/>
      <c r="H103" s="42"/>
      <c r="I103" s="223"/>
      <c r="J103" s="42"/>
      <c r="K103" s="42"/>
      <c r="L103" s="46"/>
      <c r="M103" s="224"/>
      <c r="N103" s="225"/>
      <c r="O103" s="86"/>
      <c r="P103" s="86"/>
      <c r="Q103" s="86"/>
      <c r="R103" s="86"/>
      <c r="S103" s="86"/>
      <c r="T103" s="87"/>
      <c r="U103" s="40"/>
      <c r="V103" s="40"/>
      <c r="W103" s="40"/>
      <c r="X103" s="40"/>
      <c r="Y103" s="40"/>
      <c r="Z103" s="40"/>
      <c r="AA103" s="40"/>
      <c r="AB103" s="40"/>
      <c r="AC103" s="40"/>
      <c r="AD103" s="40"/>
      <c r="AE103" s="40"/>
      <c r="AT103" s="19" t="s">
        <v>143</v>
      </c>
      <c r="AU103" s="19" t="s">
        <v>85</v>
      </c>
    </row>
    <row r="104" s="2" customFormat="1" ht="24.15" customHeight="1">
      <c r="A104" s="40"/>
      <c r="B104" s="41"/>
      <c r="C104" s="207" t="s">
        <v>133</v>
      </c>
      <c r="D104" s="207" t="s">
        <v>140</v>
      </c>
      <c r="E104" s="208" t="s">
        <v>308</v>
      </c>
      <c r="F104" s="209" t="s">
        <v>309</v>
      </c>
      <c r="G104" s="210" t="s">
        <v>151</v>
      </c>
      <c r="H104" s="211">
        <v>2</v>
      </c>
      <c r="I104" s="212"/>
      <c r="J104" s="213">
        <f>ROUND(I104*H104,2)</f>
        <v>0</v>
      </c>
      <c r="K104" s="214"/>
      <c r="L104" s="46"/>
      <c r="M104" s="215" t="s">
        <v>19</v>
      </c>
      <c r="N104" s="216" t="s">
        <v>46</v>
      </c>
      <c r="O104" s="86"/>
      <c r="P104" s="217">
        <f>O104*H104</f>
        <v>0</v>
      </c>
      <c r="Q104" s="217">
        <v>0</v>
      </c>
      <c r="R104" s="217">
        <f>Q104*H104</f>
        <v>0</v>
      </c>
      <c r="S104" s="217">
        <v>0</v>
      </c>
      <c r="T104" s="218">
        <f>S104*H104</f>
        <v>0</v>
      </c>
      <c r="U104" s="40"/>
      <c r="V104" s="40"/>
      <c r="W104" s="40"/>
      <c r="X104" s="40"/>
      <c r="Y104" s="40"/>
      <c r="Z104" s="40"/>
      <c r="AA104" s="40"/>
      <c r="AB104" s="40"/>
      <c r="AC104" s="40"/>
      <c r="AD104" s="40"/>
      <c r="AE104" s="40"/>
      <c r="AR104" s="219" t="s">
        <v>220</v>
      </c>
      <c r="AT104" s="219" t="s">
        <v>140</v>
      </c>
      <c r="AU104" s="219" t="s">
        <v>85</v>
      </c>
      <c r="AY104" s="19" t="s">
        <v>132</v>
      </c>
      <c r="BE104" s="220">
        <f>IF(N104="základní",J104,0)</f>
        <v>0</v>
      </c>
      <c r="BF104" s="220">
        <f>IF(N104="snížená",J104,0)</f>
        <v>0</v>
      </c>
      <c r="BG104" s="220">
        <f>IF(N104="zákl. přenesená",J104,0)</f>
        <v>0</v>
      </c>
      <c r="BH104" s="220">
        <f>IF(N104="sníž. přenesená",J104,0)</f>
        <v>0</v>
      </c>
      <c r="BI104" s="220">
        <f>IF(N104="nulová",J104,0)</f>
        <v>0</v>
      </c>
      <c r="BJ104" s="19" t="s">
        <v>83</v>
      </c>
      <c r="BK104" s="220">
        <f>ROUND(I104*H104,2)</f>
        <v>0</v>
      </c>
      <c r="BL104" s="19" t="s">
        <v>220</v>
      </c>
      <c r="BM104" s="219" t="s">
        <v>310</v>
      </c>
    </row>
    <row r="105" s="2" customFormat="1">
      <c r="A105" s="40"/>
      <c r="B105" s="41"/>
      <c r="C105" s="42"/>
      <c r="D105" s="221" t="s">
        <v>142</v>
      </c>
      <c r="E105" s="42"/>
      <c r="F105" s="222" t="s">
        <v>311</v>
      </c>
      <c r="G105" s="42"/>
      <c r="H105" s="42"/>
      <c r="I105" s="223"/>
      <c r="J105" s="42"/>
      <c r="K105" s="42"/>
      <c r="L105" s="46"/>
      <c r="M105" s="224"/>
      <c r="N105" s="225"/>
      <c r="O105" s="86"/>
      <c r="P105" s="86"/>
      <c r="Q105" s="86"/>
      <c r="R105" s="86"/>
      <c r="S105" s="86"/>
      <c r="T105" s="87"/>
      <c r="U105" s="40"/>
      <c r="V105" s="40"/>
      <c r="W105" s="40"/>
      <c r="X105" s="40"/>
      <c r="Y105" s="40"/>
      <c r="Z105" s="40"/>
      <c r="AA105" s="40"/>
      <c r="AB105" s="40"/>
      <c r="AC105" s="40"/>
      <c r="AD105" s="40"/>
      <c r="AE105" s="40"/>
      <c r="AT105" s="19" t="s">
        <v>142</v>
      </c>
      <c r="AU105" s="19" t="s">
        <v>85</v>
      </c>
    </row>
    <row r="106" s="2" customFormat="1" ht="24.15" customHeight="1">
      <c r="A106" s="40"/>
      <c r="B106" s="41"/>
      <c r="C106" s="207" t="s">
        <v>181</v>
      </c>
      <c r="D106" s="207" t="s">
        <v>140</v>
      </c>
      <c r="E106" s="208" t="s">
        <v>312</v>
      </c>
      <c r="F106" s="209" t="s">
        <v>313</v>
      </c>
      <c r="G106" s="210" t="s">
        <v>151</v>
      </c>
      <c r="H106" s="211">
        <v>1</v>
      </c>
      <c r="I106" s="212"/>
      <c r="J106" s="213">
        <f>ROUND(I106*H106,2)</f>
        <v>0</v>
      </c>
      <c r="K106" s="214"/>
      <c r="L106" s="46"/>
      <c r="M106" s="215" t="s">
        <v>19</v>
      </c>
      <c r="N106" s="216" t="s">
        <v>46</v>
      </c>
      <c r="O106" s="86"/>
      <c r="P106" s="217">
        <f>O106*H106</f>
        <v>0</v>
      </c>
      <c r="Q106" s="217">
        <v>0</v>
      </c>
      <c r="R106" s="217">
        <f>Q106*H106</f>
        <v>0</v>
      </c>
      <c r="S106" s="217">
        <v>0</v>
      </c>
      <c r="T106" s="218">
        <f>S106*H106</f>
        <v>0</v>
      </c>
      <c r="U106" s="40"/>
      <c r="V106" s="40"/>
      <c r="W106" s="40"/>
      <c r="X106" s="40"/>
      <c r="Y106" s="40"/>
      <c r="Z106" s="40"/>
      <c r="AA106" s="40"/>
      <c r="AB106" s="40"/>
      <c r="AC106" s="40"/>
      <c r="AD106" s="40"/>
      <c r="AE106" s="40"/>
      <c r="AR106" s="219" t="s">
        <v>220</v>
      </c>
      <c r="AT106" s="219" t="s">
        <v>140</v>
      </c>
      <c r="AU106" s="219" t="s">
        <v>85</v>
      </c>
      <c r="AY106" s="19" t="s">
        <v>132</v>
      </c>
      <c r="BE106" s="220">
        <f>IF(N106="základní",J106,0)</f>
        <v>0</v>
      </c>
      <c r="BF106" s="220">
        <f>IF(N106="snížená",J106,0)</f>
        <v>0</v>
      </c>
      <c r="BG106" s="220">
        <f>IF(N106="zákl. přenesená",J106,0)</f>
        <v>0</v>
      </c>
      <c r="BH106" s="220">
        <f>IF(N106="sníž. přenesená",J106,0)</f>
        <v>0</v>
      </c>
      <c r="BI106" s="220">
        <f>IF(N106="nulová",J106,0)</f>
        <v>0</v>
      </c>
      <c r="BJ106" s="19" t="s">
        <v>83</v>
      </c>
      <c r="BK106" s="220">
        <f>ROUND(I106*H106,2)</f>
        <v>0</v>
      </c>
      <c r="BL106" s="19" t="s">
        <v>220</v>
      </c>
      <c r="BM106" s="219" t="s">
        <v>314</v>
      </c>
    </row>
    <row r="107" s="2" customFormat="1">
      <c r="A107" s="40"/>
      <c r="B107" s="41"/>
      <c r="C107" s="42"/>
      <c r="D107" s="221" t="s">
        <v>142</v>
      </c>
      <c r="E107" s="42"/>
      <c r="F107" s="222" t="s">
        <v>313</v>
      </c>
      <c r="G107" s="42"/>
      <c r="H107" s="42"/>
      <c r="I107" s="223"/>
      <c r="J107" s="42"/>
      <c r="K107" s="42"/>
      <c r="L107" s="46"/>
      <c r="M107" s="224"/>
      <c r="N107" s="225"/>
      <c r="O107" s="86"/>
      <c r="P107" s="86"/>
      <c r="Q107" s="86"/>
      <c r="R107" s="86"/>
      <c r="S107" s="86"/>
      <c r="T107" s="87"/>
      <c r="U107" s="40"/>
      <c r="V107" s="40"/>
      <c r="W107" s="40"/>
      <c r="X107" s="40"/>
      <c r="Y107" s="40"/>
      <c r="Z107" s="40"/>
      <c r="AA107" s="40"/>
      <c r="AB107" s="40"/>
      <c r="AC107" s="40"/>
      <c r="AD107" s="40"/>
      <c r="AE107" s="40"/>
      <c r="AT107" s="19" t="s">
        <v>142</v>
      </c>
      <c r="AU107" s="19" t="s">
        <v>85</v>
      </c>
    </row>
    <row r="108" s="2" customFormat="1" ht="24.15" customHeight="1">
      <c r="A108" s="40"/>
      <c r="B108" s="41"/>
      <c r="C108" s="207" t="s">
        <v>188</v>
      </c>
      <c r="D108" s="207" t="s">
        <v>140</v>
      </c>
      <c r="E108" s="208" t="s">
        <v>315</v>
      </c>
      <c r="F108" s="209" t="s">
        <v>316</v>
      </c>
      <c r="G108" s="210" t="s">
        <v>151</v>
      </c>
      <c r="H108" s="211">
        <v>2</v>
      </c>
      <c r="I108" s="212"/>
      <c r="J108" s="213">
        <f>ROUND(I108*H108,2)</f>
        <v>0</v>
      </c>
      <c r="K108" s="214"/>
      <c r="L108" s="46"/>
      <c r="M108" s="215" t="s">
        <v>19</v>
      </c>
      <c r="N108" s="216" t="s">
        <v>46</v>
      </c>
      <c r="O108" s="86"/>
      <c r="P108" s="217">
        <f>O108*H108</f>
        <v>0</v>
      </c>
      <c r="Q108" s="217">
        <v>0</v>
      </c>
      <c r="R108" s="217">
        <f>Q108*H108</f>
        <v>0</v>
      </c>
      <c r="S108" s="217">
        <v>0</v>
      </c>
      <c r="T108" s="218">
        <f>S108*H108</f>
        <v>0</v>
      </c>
      <c r="U108" s="40"/>
      <c r="V108" s="40"/>
      <c r="W108" s="40"/>
      <c r="X108" s="40"/>
      <c r="Y108" s="40"/>
      <c r="Z108" s="40"/>
      <c r="AA108" s="40"/>
      <c r="AB108" s="40"/>
      <c r="AC108" s="40"/>
      <c r="AD108" s="40"/>
      <c r="AE108" s="40"/>
      <c r="AR108" s="219" t="s">
        <v>220</v>
      </c>
      <c r="AT108" s="219" t="s">
        <v>140</v>
      </c>
      <c r="AU108" s="219" t="s">
        <v>85</v>
      </c>
      <c r="AY108" s="19" t="s">
        <v>132</v>
      </c>
      <c r="BE108" s="220">
        <f>IF(N108="základní",J108,0)</f>
        <v>0</v>
      </c>
      <c r="BF108" s="220">
        <f>IF(N108="snížená",J108,0)</f>
        <v>0</v>
      </c>
      <c r="BG108" s="220">
        <f>IF(N108="zákl. přenesená",J108,0)</f>
        <v>0</v>
      </c>
      <c r="BH108" s="220">
        <f>IF(N108="sníž. přenesená",J108,0)</f>
        <v>0</v>
      </c>
      <c r="BI108" s="220">
        <f>IF(N108="nulová",J108,0)</f>
        <v>0</v>
      </c>
      <c r="BJ108" s="19" t="s">
        <v>83</v>
      </c>
      <c r="BK108" s="220">
        <f>ROUND(I108*H108,2)</f>
        <v>0</v>
      </c>
      <c r="BL108" s="19" t="s">
        <v>220</v>
      </c>
      <c r="BM108" s="219" t="s">
        <v>317</v>
      </c>
    </row>
    <row r="109" s="2" customFormat="1">
      <c r="A109" s="40"/>
      <c r="B109" s="41"/>
      <c r="C109" s="42"/>
      <c r="D109" s="221" t="s">
        <v>142</v>
      </c>
      <c r="E109" s="42"/>
      <c r="F109" s="222" t="s">
        <v>316</v>
      </c>
      <c r="G109" s="42"/>
      <c r="H109" s="42"/>
      <c r="I109" s="223"/>
      <c r="J109" s="42"/>
      <c r="K109" s="42"/>
      <c r="L109" s="46"/>
      <c r="M109" s="224"/>
      <c r="N109" s="225"/>
      <c r="O109" s="86"/>
      <c r="P109" s="86"/>
      <c r="Q109" s="86"/>
      <c r="R109" s="86"/>
      <c r="S109" s="86"/>
      <c r="T109" s="87"/>
      <c r="U109" s="40"/>
      <c r="V109" s="40"/>
      <c r="W109" s="40"/>
      <c r="X109" s="40"/>
      <c r="Y109" s="40"/>
      <c r="Z109" s="40"/>
      <c r="AA109" s="40"/>
      <c r="AB109" s="40"/>
      <c r="AC109" s="40"/>
      <c r="AD109" s="40"/>
      <c r="AE109" s="40"/>
      <c r="AT109" s="19" t="s">
        <v>142</v>
      </c>
      <c r="AU109" s="19" t="s">
        <v>85</v>
      </c>
    </row>
    <row r="110" s="2" customFormat="1" ht="24.15" customHeight="1">
      <c r="A110" s="40"/>
      <c r="B110" s="41"/>
      <c r="C110" s="207" t="s">
        <v>159</v>
      </c>
      <c r="D110" s="207" t="s">
        <v>140</v>
      </c>
      <c r="E110" s="208" t="s">
        <v>318</v>
      </c>
      <c r="F110" s="209" t="s">
        <v>319</v>
      </c>
      <c r="G110" s="210" t="s">
        <v>151</v>
      </c>
      <c r="H110" s="211">
        <v>1</v>
      </c>
      <c r="I110" s="212"/>
      <c r="J110" s="213">
        <f>ROUND(I110*H110,2)</f>
        <v>0</v>
      </c>
      <c r="K110" s="214"/>
      <c r="L110" s="46"/>
      <c r="M110" s="215" t="s">
        <v>19</v>
      </c>
      <c r="N110" s="216" t="s">
        <v>46</v>
      </c>
      <c r="O110" s="86"/>
      <c r="P110" s="217">
        <f>O110*H110</f>
        <v>0</v>
      </c>
      <c r="Q110" s="217">
        <v>0</v>
      </c>
      <c r="R110" s="217">
        <f>Q110*H110</f>
        <v>0</v>
      </c>
      <c r="S110" s="217">
        <v>0</v>
      </c>
      <c r="T110" s="218">
        <f>S110*H110</f>
        <v>0</v>
      </c>
      <c r="U110" s="40"/>
      <c r="V110" s="40"/>
      <c r="W110" s="40"/>
      <c r="X110" s="40"/>
      <c r="Y110" s="40"/>
      <c r="Z110" s="40"/>
      <c r="AA110" s="40"/>
      <c r="AB110" s="40"/>
      <c r="AC110" s="40"/>
      <c r="AD110" s="40"/>
      <c r="AE110" s="40"/>
      <c r="AR110" s="219" t="s">
        <v>220</v>
      </c>
      <c r="AT110" s="219" t="s">
        <v>140</v>
      </c>
      <c r="AU110" s="219" t="s">
        <v>85</v>
      </c>
      <c r="AY110" s="19" t="s">
        <v>132</v>
      </c>
      <c r="BE110" s="220">
        <f>IF(N110="základní",J110,0)</f>
        <v>0</v>
      </c>
      <c r="BF110" s="220">
        <f>IF(N110="snížená",J110,0)</f>
        <v>0</v>
      </c>
      <c r="BG110" s="220">
        <f>IF(N110="zákl. přenesená",J110,0)</f>
        <v>0</v>
      </c>
      <c r="BH110" s="220">
        <f>IF(N110="sníž. přenesená",J110,0)</f>
        <v>0</v>
      </c>
      <c r="BI110" s="220">
        <f>IF(N110="nulová",J110,0)</f>
        <v>0</v>
      </c>
      <c r="BJ110" s="19" t="s">
        <v>83</v>
      </c>
      <c r="BK110" s="220">
        <f>ROUND(I110*H110,2)</f>
        <v>0</v>
      </c>
      <c r="BL110" s="19" t="s">
        <v>220</v>
      </c>
      <c r="BM110" s="219" t="s">
        <v>320</v>
      </c>
    </row>
    <row r="111" s="2" customFormat="1">
      <c r="A111" s="40"/>
      <c r="B111" s="41"/>
      <c r="C111" s="42"/>
      <c r="D111" s="221" t="s">
        <v>142</v>
      </c>
      <c r="E111" s="42"/>
      <c r="F111" s="222" t="s">
        <v>319</v>
      </c>
      <c r="G111" s="42"/>
      <c r="H111" s="42"/>
      <c r="I111" s="223"/>
      <c r="J111" s="42"/>
      <c r="K111" s="42"/>
      <c r="L111" s="46"/>
      <c r="M111" s="224"/>
      <c r="N111" s="225"/>
      <c r="O111" s="86"/>
      <c r="P111" s="86"/>
      <c r="Q111" s="86"/>
      <c r="R111" s="86"/>
      <c r="S111" s="86"/>
      <c r="T111" s="87"/>
      <c r="U111" s="40"/>
      <c r="V111" s="40"/>
      <c r="W111" s="40"/>
      <c r="X111" s="40"/>
      <c r="Y111" s="40"/>
      <c r="Z111" s="40"/>
      <c r="AA111" s="40"/>
      <c r="AB111" s="40"/>
      <c r="AC111" s="40"/>
      <c r="AD111" s="40"/>
      <c r="AE111" s="40"/>
      <c r="AT111" s="19" t="s">
        <v>142</v>
      </c>
      <c r="AU111" s="19" t="s">
        <v>85</v>
      </c>
    </row>
    <row r="112" s="2" customFormat="1" ht="24.15" customHeight="1">
      <c r="A112" s="40"/>
      <c r="B112" s="41"/>
      <c r="C112" s="207" t="s">
        <v>200</v>
      </c>
      <c r="D112" s="207" t="s">
        <v>140</v>
      </c>
      <c r="E112" s="208" t="s">
        <v>321</v>
      </c>
      <c r="F112" s="209" t="s">
        <v>322</v>
      </c>
      <c r="G112" s="210" t="s">
        <v>151</v>
      </c>
      <c r="H112" s="211">
        <v>1</v>
      </c>
      <c r="I112" s="212"/>
      <c r="J112" s="213">
        <f>ROUND(I112*H112,2)</f>
        <v>0</v>
      </c>
      <c r="K112" s="214"/>
      <c r="L112" s="46"/>
      <c r="M112" s="215" t="s">
        <v>19</v>
      </c>
      <c r="N112" s="216" t="s">
        <v>46</v>
      </c>
      <c r="O112" s="86"/>
      <c r="P112" s="217">
        <f>O112*H112</f>
        <v>0</v>
      </c>
      <c r="Q112" s="217">
        <v>0</v>
      </c>
      <c r="R112" s="217">
        <f>Q112*H112</f>
        <v>0</v>
      </c>
      <c r="S112" s="217">
        <v>0</v>
      </c>
      <c r="T112" s="218">
        <f>S112*H112</f>
        <v>0</v>
      </c>
      <c r="U112" s="40"/>
      <c r="V112" s="40"/>
      <c r="W112" s="40"/>
      <c r="X112" s="40"/>
      <c r="Y112" s="40"/>
      <c r="Z112" s="40"/>
      <c r="AA112" s="40"/>
      <c r="AB112" s="40"/>
      <c r="AC112" s="40"/>
      <c r="AD112" s="40"/>
      <c r="AE112" s="40"/>
      <c r="AR112" s="219" t="s">
        <v>220</v>
      </c>
      <c r="AT112" s="219" t="s">
        <v>140</v>
      </c>
      <c r="AU112" s="219" t="s">
        <v>85</v>
      </c>
      <c r="AY112" s="19" t="s">
        <v>132</v>
      </c>
      <c r="BE112" s="220">
        <f>IF(N112="základní",J112,0)</f>
        <v>0</v>
      </c>
      <c r="BF112" s="220">
        <f>IF(N112="snížená",J112,0)</f>
        <v>0</v>
      </c>
      <c r="BG112" s="220">
        <f>IF(N112="zákl. přenesená",J112,0)</f>
        <v>0</v>
      </c>
      <c r="BH112" s="220">
        <f>IF(N112="sníž. přenesená",J112,0)</f>
        <v>0</v>
      </c>
      <c r="BI112" s="220">
        <f>IF(N112="nulová",J112,0)</f>
        <v>0</v>
      </c>
      <c r="BJ112" s="19" t="s">
        <v>83</v>
      </c>
      <c r="BK112" s="220">
        <f>ROUND(I112*H112,2)</f>
        <v>0</v>
      </c>
      <c r="BL112" s="19" t="s">
        <v>220</v>
      </c>
      <c r="BM112" s="219" t="s">
        <v>323</v>
      </c>
    </row>
    <row r="113" s="2" customFormat="1">
      <c r="A113" s="40"/>
      <c r="B113" s="41"/>
      <c r="C113" s="42"/>
      <c r="D113" s="221" t="s">
        <v>142</v>
      </c>
      <c r="E113" s="42"/>
      <c r="F113" s="222" t="s">
        <v>322</v>
      </c>
      <c r="G113" s="42"/>
      <c r="H113" s="42"/>
      <c r="I113" s="223"/>
      <c r="J113" s="42"/>
      <c r="K113" s="42"/>
      <c r="L113" s="46"/>
      <c r="M113" s="224"/>
      <c r="N113" s="225"/>
      <c r="O113" s="86"/>
      <c r="P113" s="86"/>
      <c r="Q113" s="86"/>
      <c r="R113" s="86"/>
      <c r="S113" s="86"/>
      <c r="T113" s="87"/>
      <c r="U113" s="40"/>
      <c r="V113" s="40"/>
      <c r="W113" s="40"/>
      <c r="X113" s="40"/>
      <c r="Y113" s="40"/>
      <c r="Z113" s="40"/>
      <c r="AA113" s="40"/>
      <c r="AB113" s="40"/>
      <c r="AC113" s="40"/>
      <c r="AD113" s="40"/>
      <c r="AE113" s="40"/>
      <c r="AT113" s="19" t="s">
        <v>142</v>
      </c>
      <c r="AU113" s="19" t="s">
        <v>85</v>
      </c>
    </row>
    <row r="114" s="2" customFormat="1" ht="24.15" customHeight="1">
      <c r="A114" s="40"/>
      <c r="B114" s="41"/>
      <c r="C114" s="207" t="s">
        <v>208</v>
      </c>
      <c r="D114" s="207" t="s">
        <v>140</v>
      </c>
      <c r="E114" s="208" t="s">
        <v>324</v>
      </c>
      <c r="F114" s="209" t="s">
        <v>325</v>
      </c>
      <c r="G114" s="210" t="s">
        <v>151</v>
      </c>
      <c r="H114" s="211">
        <v>1</v>
      </c>
      <c r="I114" s="212"/>
      <c r="J114" s="213">
        <f>ROUND(I114*H114,2)</f>
        <v>0</v>
      </c>
      <c r="K114" s="214"/>
      <c r="L114" s="46"/>
      <c r="M114" s="215" t="s">
        <v>19</v>
      </c>
      <c r="N114" s="216" t="s">
        <v>46</v>
      </c>
      <c r="O114" s="86"/>
      <c r="P114" s="217">
        <f>O114*H114</f>
        <v>0</v>
      </c>
      <c r="Q114" s="217">
        <v>0</v>
      </c>
      <c r="R114" s="217">
        <f>Q114*H114</f>
        <v>0</v>
      </c>
      <c r="S114" s="217">
        <v>0</v>
      </c>
      <c r="T114" s="218">
        <f>S114*H114</f>
        <v>0</v>
      </c>
      <c r="U114" s="40"/>
      <c r="V114" s="40"/>
      <c r="W114" s="40"/>
      <c r="X114" s="40"/>
      <c r="Y114" s="40"/>
      <c r="Z114" s="40"/>
      <c r="AA114" s="40"/>
      <c r="AB114" s="40"/>
      <c r="AC114" s="40"/>
      <c r="AD114" s="40"/>
      <c r="AE114" s="40"/>
      <c r="AR114" s="219" t="s">
        <v>220</v>
      </c>
      <c r="AT114" s="219" t="s">
        <v>140</v>
      </c>
      <c r="AU114" s="219" t="s">
        <v>85</v>
      </c>
      <c r="AY114" s="19" t="s">
        <v>132</v>
      </c>
      <c r="BE114" s="220">
        <f>IF(N114="základní",J114,0)</f>
        <v>0</v>
      </c>
      <c r="BF114" s="220">
        <f>IF(N114="snížená",J114,0)</f>
        <v>0</v>
      </c>
      <c r="BG114" s="220">
        <f>IF(N114="zákl. přenesená",J114,0)</f>
        <v>0</v>
      </c>
      <c r="BH114" s="220">
        <f>IF(N114="sníž. přenesená",J114,0)</f>
        <v>0</v>
      </c>
      <c r="BI114" s="220">
        <f>IF(N114="nulová",J114,0)</f>
        <v>0</v>
      </c>
      <c r="BJ114" s="19" t="s">
        <v>83</v>
      </c>
      <c r="BK114" s="220">
        <f>ROUND(I114*H114,2)</f>
        <v>0</v>
      </c>
      <c r="BL114" s="19" t="s">
        <v>220</v>
      </c>
      <c r="BM114" s="219" t="s">
        <v>326</v>
      </c>
    </row>
    <row r="115" s="2" customFormat="1">
      <c r="A115" s="40"/>
      <c r="B115" s="41"/>
      <c r="C115" s="42"/>
      <c r="D115" s="221" t="s">
        <v>142</v>
      </c>
      <c r="E115" s="42"/>
      <c r="F115" s="222" t="s">
        <v>325</v>
      </c>
      <c r="G115" s="42"/>
      <c r="H115" s="42"/>
      <c r="I115" s="223"/>
      <c r="J115" s="42"/>
      <c r="K115" s="42"/>
      <c r="L115" s="46"/>
      <c r="M115" s="224"/>
      <c r="N115" s="225"/>
      <c r="O115" s="86"/>
      <c r="P115" s="86"/>
      <c r="Q115" s="86"/>
      <c r="R115" s="86"/>
      <c r="S115" s="86"/>
      <c r="T115" s="87"/>
      <c r="U115" s="40"/>
      <c r="V115" s="40"/>
      <c r="W115" s="40"/>
      <c r="X115" s="40"/>
      <c r="Y115" s="40"/>
      <c r="Z115" s="40"/>
      <c r="AA115" s="40"/>
      <c r="AB115" s="40"/>
      <c r="AC115" s="40"/>
      <c r="AD115" s="40"/>
      <c r="AE115" s="40"/>
      <c r="AT115" s="19" t="s">
        <v>142</v>
      </c>
      <c r="AU115" s="19" t="s">
        <v>85</v>
      </c>
    </row>
    <row r="116" s="2" customFormat="1" ht="16.5" customHeight="1">
      <c r="A116" s="40"/>
      <c r="B116" s="41"/>
      <c r="C116" s="207" t="s">
        <v>8</v>
      </c>
      <c r="D116" s="207" t="s">
        <v>140</v>
      </c>
      <c r="E116" s="208" t="s">
        <v>327</v>
      </c>
      <c r="F116" s="209" t="s">
        <v>328</v>
      </c>
      <c r="G116" s="210" t="s">
        <v>151</v>
      </c>
      <c r="H116" s="211">
        <v>2</v>
      </c>
      <c r="I116" s="212"/>
      <c r="J116" s="213">
        <f>ROUND(I116*H116,2)</f>
        <v>0</v>
      </c>
      <c r="K116" s="214"/>
      <c r="L116" s="46"/>
      <c r="M116" s="215" t="s">
        <v>19</v>
      </c>
      <c r="N116" s="216" t="s">
        <v>46</v>
      </c>
      <c r="O116" s="86"/>
      <c r="P116" s="217">
        <f>O116*H116</f>
        <v>0</v>
      </c>
      <c r="Q116" s="217">
        <v>0</v>
      </c>
      <c r="R116" s="217">
        <f>Q116*H116</f>
        <v>0</v>
      </c>
      <c r="S116" s="217">
        <v>0</v>
      </c>
      <c r="T116" s="218">
        <f>S116*H116</f>
        <v>0</v>
      </c>
      <c r="U116" s="40"/>
      <c r="V116" s="40"/>
      <c r="W116" s="40"/>
      <c r="X116" s="40"/>
      <c r="Y116" s="40"/>
      <c r="Z116" s="40"/>
      <c r="AA116" s="40"/>
      <c r="AB116" s="40"/>
      <c r="AC116" s="40"/>
      <c r="AD116" s="40"/>
      <c r="AE116" s="40"/>
      <c r="AR116" s="219" t="s">
        <v>220</v>
      </c>
      <c r="AT116" s="219" t="s">
        <v>140</v>
      </c>
      <c r="AU116" s="219" t="s">
        <v>85</v>
      </c>
      <c r="AY116" s="19" t="s">
        <v>132</v>
      </c>
      <c r="BE116" s="220">
        <f>IF(N116="základní",J116,0)</f>
        <v>0</v>
      </c>
      <c r="BF116" s="220">
        <f>IF(N116="snížená",J116,0)</f>
        <v>0</v>
      </c>
      <c r="BG116" s="220">
        <f>IF(N116="zákl. přenesená",J116,0)</f>
        <v>0</v>
      </c>
      <c r="BH116" s="220">
        <f>IF(N116="sníž. přenesená",J116,0)</f>
        <v>0</v>
      </c>
      <c r="BI116" s="220">
        <f>IF(N116="nulová",J116,0)</f>
        <v>0</v>
      </c>
      <c r="BJ116" s="19" t="s">
        <v>83</v>
      </c>
      <c r="BK116" s="220">
        <f>ROUND(I116*H116,2)</f>
        <v>0</v>
      </c>
      <c r="BL116" s="19" t="s">
        <v>220</v>
      </c>
      <c r="BM116" s="219" t="s">
        <v>329</v>
      </c>
    </row>
    <row r="117" s="2" customFormat="1">
      <c r="A117" s="40"/>
      <c r="B117" s="41"/>
      <c r="C117" s="42"/>
      <c r="D117" s="221" t="s">
        <v>142</v>
      </c>
      <c r="E117" s="42"/>
      <c r="F117" s="222" t="s">
        <v>328</v>
      </c>
      <c r="G117" s="42"/>
      <c r="H117" s="42"/>
      <c r="I117" s="223"/>
      <c r="J117" s="42"/>
      <c r="K117" s="42"/>
      <c r="L117" s="46"/>
      <c r="M117" s="224"/>
      <c r="N117" s="225"/>
      <c r="O117" s="86"/>
      <c r="P117" s="86"/>
      <c r="Q117" s="86"/>
      <c r="R117" s="86"/>
      <c r="S117" s="86"/>
      <c r="T117" s="87"/>
      <c r="U117" s="40"/>
      <c r="V117" s="40"/>
      <c r="W117" s="40"/>
      <c r="X117" s="40"/>
      <c r="Y117" s="40"/>
      <c r="Z117" s="40"/>
      <c r="AA117" s="40"/>
      <c r="AB117" s="40"/>
      <c r="AC117" s="40"/>
      <c r="AD117" s="40"/>
      <c r="AE117" s="40"/>
      <c r="AT117" s="19" t="s">
        <v>142</v>
      </c>
      <c r="AU117" s="19" t="s">
        <v>85</v>
      </c>
    </row>
    <row r="118" s="2" customFormat="1" ht="24.15" customHeight="1">
      <c r="A118" s="40"/>
      <c r="B118" s="41"/>
      <c r="C118" s="207" t="s">
        <v>224</v>
      </c>
      <c r="D118" s="207" t="s">
        <v>140</v>
      </c>
      <c r="E118" s="208" t="s">
        <v>330</v>
      </c>
      <c r="F118" s="209" t="s">
        <v>331</v>
      </c>
      <c r="G118" s="210" t="s">
        <v>151</v>
      </c>
      <c r="H118" s="211">
        <v>1</v>
      </c>
      <c r="I118" s="212"/>
      <c r="J118" s="213">
        <f>ROUND(I118*H118,2)</f>
        <v>0</v>
      </c>
      <c r="K118" s="214"/>
      <c r="L118" s="46"/>
      <c r="M118" s="215" t="s">
        <v>19</v>
      </c>
      <c r="N118" s="216" t="s">
        <v>46</v>
      </c>
      <c r="O118" s="86"/>
      <c r="P118" s="217">
        <f>O118*H118</f>
        <v>0</v>
      </c>
      <c r="Q118" s="217">
        <v>0</v>
      </c>
      <c r="R118" s="217">
        <f>Q118*H118</f>
        <v>0</v>
      </c>
      <c r="S118" s="217">
        <v>0</v>
      </c>
      <c r="T118" s="218">
        <f>S118*H118</f>
        <v>0</v>
      </c>
      <c r="U118" s="40"/>
      <c r="V118" s="40"/>
      <c r="W118" s="40"/>
      <c r="X118" s="40"/>
      <c r="Y118" s="40"/>
      <c r="Z118" s="40"/>
      <c r="AA118" s="40"/>
      <c r="AB118" s="40"/>
      <c r="AC118" s="40"/>
      <c r="AD118" s="40"/>
      <c r="AE118" s="40"/>
      <c r="AR118" s="219" t="s">
        <v>220</v>
      </c>
      <c r="AT118" s="219" t="s">
        <v>140</v>
      </c>
      <c r="AU118" s="219" t="s">
        <v>85</v>
      </c>
      <c r="AY118" s="19" t="s">
        <v>132</v>
      </c>
      <c r="BE118" s="220">
        <f>IF(N118="základní",J118,0)</f>
        <v>0</v>
      </c>
      <c r="BF118" s="220">
        <f>IF(N118="snížená",J118,0)</f>
        <v>0</v>
      </c>
      <c r="BG118" s="220">
        <f>IF(N118="zákl. přenesená",J118,0)</f>
        <v>0</v>
      </c>
      <c r="BH118" s="220">
        <f>IF(N118="sníž. přenesená",J118,0)</f>
        <v>0</v>
      </c>
      <c r="BI118" s="220">
        <f>IF(N118="nulová",J118,0)</f>
        <v>0</v>
      </c>
      <c r="BJ118" s="19" t="s">
        <v>83</v>
      </c>
      <c r="BK118" s="220">
        <f>ROUND(I118*H118,2)</f>
        <v>0</v>
      </c>
      <c r="BL118" s="19" t="s">
        <v>220</v>
      </c>
      <c r="BM118" s="219" t="s">
        <v>332</v>
      </c>
    </row>
    <row r="119" s="2" customFormat="1">
      <c r="A119" s="40"/>
      <c r="B119" s="41"/>
      <c r="C119" s="42"/>
      <c r="D119" s="221" t="s">
        <v>142</v>
      </c>
      <c r="E119" s="42"/>
      <c r="F119" s="222" t="s">
        <v>331</v>
      </c>
      <c r="G119" s="42"/>
      <c r="H119" s="42"/>
      <c r="I119" s="223"/>
      <c r="J119" s="42"/>
      <c r="K119" s="42"/>
      <c r="L119" s="46"/>
      <c r="M119" s="224"/>
      <c r="N119" s="225"/>
      <c r="O119" s="86"/>
      <c r="P119" s="86"/>
      <c r="Q119" s="86"/>
      <c r="R119" s="86"/>
      <c r="S119" s="86"/>
      <c r="T119" s="87"/>
      <c r="U119" s="40"/>
      <c r="V119" s="40"/>
      <c r="W119" s="40"/>
      <c r="X119" s="40"/>
      <c r="Y119" s="40"/>
      <c r="Z119" s="40"/>
      <c r="AA119" s="40"/>
      <c r="AB119" s="40"/>
      <c r="AC119" s="40"/>
      <c r="AD119" s="40"/>
      <c r="AE119" s="40"/>
      <c r="AT119" s="19" t="s">
        <v>142</v>
      </c>
      <c r="AU119" s="19" t="s">
        <v>85</v>
      </c>
    </row>
    <row r="120" s="2" customFormat="1" ht="16.5" customHeight="1">
      <c r="A120" s="40"/>
      <c r="B120" s="41"/>
      <c r="C120" s="207" t="s">
        <v>230</v>
      </c>
      <c r="D120" s="207" t="s">
        <v>140</v>
      </c>
      <c r="E120" s="208" t="s">
        <v>333</v>
      </c>
      <c r="F120" s="209" t="s">
        <v>19</v>
      </c>
      <c r="G120" s="210" t="s">
        <v>151</v>
      </c>
      <c r="H120" s="211">
        <v>1</v>
      </c>
      <c r="I120" s="212"/>
      <c r="J120" s="213">
        <f>ROUND(I120*H120,2)</f>
        <v>0</v>
      </c>
      <c r="K120" s="214"/>
      <c r="L120" s="46"/>
      <c r="M120" s="215" t="s">
        <v>19</v>
      </c>
      <c r="N120" s="216" t="s">
        <v>46</v>
      </c>
      <c r="O120" s="86"/>
      <c r="P120" s="217">
        <f>O120*H120</f>
        <v>0</v>
      </c>
      <c r="Q120" s="217">
        <v>0</v>
      </c>
      <c r="R120" s="217">
        <f>Q120*H120</f>
        <v>0</v>
      </c>
      <c r="S120" s="217">
        <v>0</v>
      </c>
      <c r="T120" s="218">
        <f>S120*H120</f>
        <v>0</v>
      </c>
      <c r="U120" s="40"/>
      <c r="V120" s="40"/>
      <c r="W120" s="40"/>
      <c r="X120" s="40"/>
      <c r="Y120" s="40"/>
      <c r="Z120" s="40"/>
      <c r="AA120" s="40"/>
      <c r="AB120" s="40"/>
      <c r="AC120" s="40"/>
      <c r="AD120" s="40"/>
      <c r="AE120" s="40"/>
      <c r="AR120" s="219" t="s">
        <v>220</v>
      </c>
      <c r="AT120" s="219" t="s">
        <v>140</v>
      </c>
      <c r="AU120" s="219" t="s">
        <v>85</v>
      </c>
      <c r="AY120" s="19" t="s">
        <v>132</v>
      </c>
      <c r="BE120" s="220">
        <f>IF(N120="základní",J120,0)</f>
        <v>0</v>
      </c>
      <c r="BF120" s="220">
        <f>IF(N120="snížená",J120,0)</f>
        <v>0</v>
      </c>
      <c r="BG120" s="220">
        <f>IF(N120="zákl. přenesená",J120,0)</f>
        <v>0</v>
      </c>
      <c r="BH120" s="220">
        <f>IF(N120="sníž. přenesená",J120,0)</f>
        <v>0</v>
      </c>
      <c r="BI120" s="220">
        <f>IF(N120="nulová",J120,0)</f>
        <v>0</v>
      </c>
      <c r="BJ120" s="19" t="s">
        <v>83</v>
      </c>
      <c r="BK120" s="220">
        <f>ROUND(I120*H120,2)</f>
        <v>0</v>
      </c>
      <c r="BL120" s="19" t="s">
        <v>220</v>
      </c>
      <c r="BM120" s="219" t="s">
        <v>334</v>
      </c>
    </row>
    <row r="121" s="2" customFormat="1">
      <c r="A121" s="40"/>
      <c r="B121" s="41"/>
      <c r="C121" s="42"/>
      <c r="D121" s="221" t="s">
        <v>142</v>
      </c>
      <c r="E121" s="42"/>
      <c r="F121" s="222" t="s">
        <v>335</v>
      </c>
      <c r="G121" s="42"/>
      <c r="H121" s="42"/>
      <c r="I121" s="223"/>
      <c r="J121" s="42"/>
      <c r="K121" s="42"/>
      <c r="L121" s="46"/>
      <c r="M121" s="224"/>
      <c r="N121" s="225"/>
      <c r="O121" s="86"/>
      <c r="P121" s="86"/>
      <c r="Q121" s="86"/>
      <c r="R121" s="86"/>
      <c r="S121" s="86"/>
      <c r="T121" s="87"/>
      <c r="U121" s="40"/>
      <c r="V121" s="40"/>
      <c r="W121" s="40"/>
      <c r="X121" s="40"/>
      <c r="Y121" s="40"/>
      <c r="Z121" s="40"/>
      <c r="AA121" s="40"/>
      <c r="AB121" s="40"/>
      <c r="AC121" s="40"/>
      <c r="AD121" s="40"/>
      <c r="AE121" s="40"/>
      <c r="AT121" s="19" t="s">
        <v>142</v>
      </c>
      <c r="AU121" s="19" t="s">
        <v>85</v>
      </c>
    </row>
    <row r="122" s="12" customFormat="1" ht="22.8" customHeight="1">
      <c r="A122" s="12"/>
      <c r="B122" s="191"/>
      <c r="C122" s="192"/>
      <c r="D122" s="193" t="s">
        <v>74</v>
      </c>
      <c r="E122" s="205" t="s">
        <v>336</v>
      </c>
      <c r="F122" s="205" t="s">
        <v>337</v>
      </c>
      <c r="G122" s="192"/>
      <c r="H122" s="192"/>
      <c r="I122" s="195"/>
      <c r="J122" s="206">
        <f>BK122</f>
        <v>0</v>
      </c>
      <c r="K122" s="192"/>
      <c r="L122" s="197"/>
      <c r="M122" s="198"/>
      <c r="N122" s="199"/>
      <c r="O122" s="199"/>
      <c r="P122" s="200">
        <f>SUM(P123:P154)</f>
        <v>0</v>
      </c>
      <c r="Q122" s="199"/>
      <c r="R122" s="200">
        <f>SUM(R123:R154)</f>
        <v>0.024620000000000003</v>
      </c>
      <c r="S122" s="199"/>
      <c r="T122" s="201">
        <f>SUM(T123:T154)</f>
        <v>0.0051999999999999998</v>
      </c>
      <c r="U122" s="12"/>
      <c r="V122" s="12"/>
      <c r="W122" s="12"/>
      <c r="X122" s="12"/>
      <c r="Y122" s="12"/>
      <c r="Z122" s="12"/>
      <c r="AA122" s="12"/>
      <c r="AB122" s="12"/>
      <c r="AC122" s="12"/>
      <c r="AD122" s="12"/>
      <c r="AE122" s="12"/>
      <c r="AR122" s="202" t="s">
        <v>85</v>
      </c>
      <c r="AT122" s="203" t="s">
        <v>74</v>
      </c>
      <c r="AU122" s="203" t="s">
        <v>83</v>
      </c>
      <c r="AY122" s="202" t="s">
        <v>132</v>
      </c>
      <c r="BK122" s="204">
        <f>SUM(BK123:BK154)</f>
        <v>0</v>
      </c>
    </row>
    <row r="123" s="2" customFormat="1" ht="16.5" customHeight="1">
      <c r="A123" s="40"/>
      <c r="B123" s="41"/>
      <c r="C123" s="207" t="s">
        <v>240</v>
      </c>
      <c r="D123" s="207" t="s">
        <v>140</v>
      </c>
      <c r="E123" s="208" t="s">
        <v>338</v>
      </c>
      <c r="F123" s="209" t="s">
        <v>339</v>
      </c>
      <c r="G123" s="210" t="s">
        <v>284</v>
      </c>
      <c r="H123" s="211">
        <v>10</v>
      </c>
      <c r="I123" s="212"/>
      <c r="J123" s="213">
        <f>ROUND(I123*H123,2)</f>
        <v>0</v>
      </c>
      <c r="K123" s="214"/>
      <c r="L123" s="46"/>
      <c r="M123" s="215" t="s">
        <v>19</v>
      </c>
      <c r="N123" s="216" t="s">
        <v>46</v>
      </c>
      <c r="O123" s="86"/>
      <c r="P123" s="217">
        <f>O123*H123</f>
        <v>0</v>
      </c>
      <c r="Q123" s="217">
        <v>0</v>
      </c>
      <c r="R123" s="217">
        <f>Q123*H123</f>
        <v>0</v>
      </c>
      <c r="S123" s="217">
        <v>0.00027999999999999998</v>
      </c>
      <c r="T123" s="218">
        <f>S123*H123</f>
        <v>0.0027999999999999995</v>
      </c>
      <c r="U123" s="40"/>
      <c r="V123" s="40"/>
      <c r="W123" s="40"/>
      <c r="X123" s="40"/>
      <c r="Y123" s="40"/>
      <c r="Z123" s="40"/>
      <c r="AA123" s="40"/>
      <c r="AB123" s="40"/>
      <c r="AC123" s="40"/>
      <c r="AD123" s="40"/>
      <c r="AE123" s="40"/>
      <c r="AR123" s="219" t="s">
        <v>220</v>
      </c>
      <c r="AT123" s="219" t="s">
        <v>140</v>
      </c>
      <c r="AU123" s="219" t="s">
        <v>85</v>
      </c>
      <c r="AY123" s="19" t="s">
        <v>132</v>
      </c>
      <c r="BE123" s="220">
        <f>IF(N123="základní",J123,0)</f>
        <v>0</v>
      </c>
      <c r="BF123" s="220">
        <f>IF(N123="snížená",J123,0)</f>
        <v>0</v>
      </c>
      <c r="BG123" s="220">
        <f>IF(N123="zákl. přenesená",J123,0)</f>
        <v>0</v>
      </c>
      <c r="BH123" s="220">
        <f>IF(N123="sníž. přenesená",J123,0)</f>
        <v>0</v>
      </c>
      <c r="BI123" s="220">
        <f>IF(N123="nulová",J123,0)</f>
        <v>0</v>
      </c>
      <c r="BJ123" s="19" t="s">
        <v>83</v>
      </c>
      <c r="BK123" s="220">
        <f>ROUND(I123*H123,2)</f>
        <v>0</v>
      </c>
      <c r="BL123" s="19" t="s">
        <v>220</v>
      </c>
      <c r="BM123" s="219" t="s">
        <v>340</v>
      </c>
    </row>
    <row r="124" s="2" customFormat="1">
      <c r="A124" s="40"/>
      <c r="B124" s="41"/>
      <c r="C124" s="42"/>
      <c r="D124" s="221" t="s">
        <v>142</v>
      </c>
      <c r="E124" s="42"/>
      <c r="F124" s="222" t="s">
        <v>341</v>
      </c>
      <c r="G124" s="42"/>
      <c r="H124" s="42"/>
      <c r="I124" s="223"/>
      <c r="J124" s="42"/>
      <c r="K124" s="42"/>
      <c r="L124" s="46"/>
      <c r="M124" s="224"/>
      <c r="N124" s="225"/>
      <c r="O124" s="86"/>
      <c r="P124" s="86"/>
      <c r="Q124" s="86"/>
      <c r="R124" s="86"/>
      <c r="S124" s="86"/>
      <c r="T124" s="87"/>
      <c r="U124" s="40"/>
      <c r="V124" s="40"/>
      <c r="W124" s="40"/>
      <c r="X124" s="40"/>
      <c r="Y124" s="40"/>
      <c r="Z124" s="40"/>
      <c r="AA124" s="40"/>
      <c r="AB124" s="40"/>
      <c r="AC124" s="40"/>
      <c r="AD124" s="40"/>
      <c r="AE124" s="40"/>
      <c r="AT124" s="19" t="s">
        <v>142</v>
      </c>
      <c r="AU124" s="19" t="s">
        <v>85</v>
      </c>
    </row>
    <row r="125" s="2" customFormat="1">
      <c r="A125" s="40"/>
      <c r="B125" s="41"/>
      <c r="C125" s="42"/>
      <c r="D125" s="226" t="s">
        <v>143</v>
      </c>
      <c r="E125" s="42"/>
      <c r="F125" s="227" t="s">
        <v>342</v>
      </c>
      <c r="G125" s="42"/>
      <c r="H125" s="42"/>
      <c r="I125" s="223"/>
      <c r="J125" s="42"/>
      <c r="K125" s="42"/>
      <c r="L125" s="46"/>
      <c r="M125" s="224"/>
      <c r="N125" s="225"/>
      <c r="O125" s="86"/>
      <c r="P125" s="86"/>
      <c r="Q125" s="86"/>
      <c r="R125" s="86"/>
      <c r="S125" s="86"/>
      <c r="T125" s="87"/>
      <c r="U125" s="40"/>
      <c r="V125" s="40"/>
      <c r="W125" s="40"/>
      <c r="X125" s="40"/>
      <c r="Y125" s="40"/>
      <c r="Z125" s="40"/>
      <c r="AA125" s="40"/>
      <c r="AB125" s="40"/>
      <c r="AC125" s="40"/>
      <c r="AD125" s="40"/>
      <c r="AE125" s="40"/>
      <c r="AT125" s="19" t="s">
        <v>143</v>
      </c>
      <c r="AU125" s="19" t="s">
        <v>85</v>
      </c>
    </row>
    <row r="126" s="2" customFormat="1" ht="37.8" customHeight="1">
      <c r="A126" s="40"/>
      <c r="B126" s="41"/>
      <c r="C126" s="207" t="s">
        <v>220</v>
      </c>
      <c r="D126" s="207" t="s">
        <v>140</v>
      </c>
      <c r="E126" s="208" t="s">
        <v>343</v>
      </c>
      <c r="F126" s="209" t="s">
        <v>344</v>
      </c>
      <c r="G126" s="210" t="s">
        <v>284</v>
      </c>
      <c r="H126" s="211">
        <v>20</v>
      </c>
      <c r="I126" s="212"/>
      <c r="J126" s="213">
        <f>ROUND(I126*H126,2)</f>
        <v>0</v>
      </c>
      <c r="K126" s="214"/>
      <c r="L126" s="46"/>
      <c r="M126" s="215" t="s">
        <v>19</v>
      </c>
      <c r="N126" s="216" t="s">
        <v>46</v>
      </c>
      <c r="O126" s="86"/>
      <c r="P126" s="217">
        <f>O126*H126</f>
        <v>0</v>
      </c>
      <c r="Q126" s="217">
        <v>0.0011900000000000001</v>
      </c>
      <c r="R126" s="217">
        <f>Q126*H126</f>
        <v>0.023800000000000002</v>
      </c>
      <c r="S126" s="217">
        <v>0</v>
      </c>
      <c r="T126" s="218">
        <f>S126*H126</f>
        <v>0</v>
      </c>
      <c r="U126" s="40"/>
      <c r="V126" s="40"/>
      <c r="W126" s="40"/>
      <c r="X126" s="40"/>
      <c r="Y126" s="40"/>
      <c r="Z126" s="40"/>
      <c r="AA126" s="40"/>
      <c r="AB126" s="40"/>
      <c r="AC126" s="40"/>
      <c r="AD126" s="40"/>
      <c r="AE126" s="40"/>
      <c r="AR126" s="219" t="s">
        <v>220</v>
      </c>
      <c r="AT126" s="219" t="s">
        <v>140</v>
      </c>
      <c r="AU126" s="219" t="s">
        <v>85</v>
      </c>
      <c r="AY126" s="19" t="s">
        <v>132</v>
      </c>
      <c r="BE126" s="220">
        <f>IF(N126="základní",J126,0)</f>
        <v>0</v>
      </c>
      <c r="BF126" s="220">
        <f>IF(N126="snížená",J126,0)</f>
        <v>0</v>
      </c>
      <c r="BG126" s="220">
        <f>IF(N126="zákl. přenesená",J126,0)</f>
        <v>0</v>
      </c>
      <c r="BH126" s="220">
        <f>IF(N126="sníž. přenesená",J126,0)</f>
        <v>0</v>
      </c>
      <c r="BI126" s="220">
        <f>IF(N126="nulová",J126,0)</f>
        <v>0</v>
      </c>
      <c r="BJ126" s="19" t="s">
        <v>83</v>
      </c>
      <c r="BK126" s="220">
        <f>ROUND(I126*H126,2)</f>
        <v>0</v>
      </c>
      <c r="BL126" s="19" t="s">
        <v>220</v>
      </c>
      <c r="BM126" s="219" t="s">
        <v>345</v>
      </c>
    </row>
    <row r="127" s="2" customFormat="1">
      <c r="A127" s="40"/>
      <c r="B127" s="41"/>
      <c r="C127" s="42"/>
      <c r="D127" s="221" t="s">
        <v>142</v>
      </c>
      <c r="E127" s="42"/>
      <c r="F127" s="222" t="s">
        <v>346</v>
      </c>
      <c r="G127" s="42"/>
      <c r="H127" s="42"/>
      <c r="I127" s="223"/>
      <c r="J127" s="42"/>
      <c r="K127" s="42"/>
      <c r="L127" s="46"/>
      <c r="M127" s="224"/>
      <c r="N127" s="225"/>
      <c r="O127" s="86"/>
      <c r="P127" s="86"/>
      <c r="Q127" s="86"/>
      <c r="R127" s="86"/>
      <c r="S127" s="86"/>
      <c r="T127" s="87"/>
      <c r="U127" s="40"/>
      <c r="V127" s="40"/>
      <c r="W127" s="40"/>
      <c r="X127" s="40"/>
      <c r="Y127" s="40"/>
      <c r="Z127" s="40"/>
      <c r="AA127" s="40"/>
      <c r="AB127" s="40"/>
      <c r="AC127" s="40"/>
      <c r="AD127" s="40"/>
      <c r="AE127" s="40"/>
      <c r="AT127" s="19" t="s">
        <v>142</v>
      </c>
      <c r="AU127" s="19" t="s">
        <v>85</v>
      </c>
    </row>
    <row r="128" s="2" customFormat="1" ht="16.5" customHeight="1">
      <c r="A128" s="40"/>
      <c r="B128" s="41"/>
      <c r="C128" s="207" t="s">
        <v>250</v>
      </c>
      <c r="D128" s="207" t="s">
        <v>140</v>
      </c>
      <c r="E128" s="208" t="s">
        <v>347</v>
      </c>
      <c r="F128" s="209" t="s">
        <v>348</v>
      </c>
      <c r="G128" s="210" t="s">
        <v>284</v>
      </c>
      <c r="H128" s="211">
        <v>10</v>
      </c>
      <c r="I128" s="212"/>
      <c r="J128" s="213">
        <f>ROUND(I128*H128,2)</f>
        <v>0</v>
      </c>
      <c r="K128" s="214"/>
      <c r="L128" s="46"/>
      <c r="M128" s="215" t="s">
        <v>19</v>
      </c>
      <c r="N128" s="216" t="s">
        <v>46</v>
      </c>
      <c r="O128" s="86"/>
      <c r="P128" s="217">
        <f>O128*H128</f>
        <v>0</v>
      </c>
      <c r="Q128" s="217">
        <v>0</v>
      </c>
      <c r="R128" s="217">
        <f>Q128*H128</f>
        <v>0</v>
      </c>
      <c r="S128" s="217">
        <v>0.00024000000000000001</v>
      </c>
      <c r="T128" s="218">
        <f>S128*H128</f>
        <v>0.0024000000000000002</v>
      </c>
      <c r="U128" s="40"/>
      <c r="V128" s="40"/>
      <c r="W128" s="40"/>
      <c r="X128" s="40"/>
      <c r="Y128" s="40"/>
      <c r="Z128" s="40"/>
      <c r="AA128" s="40"/>
      <c r="AB128" s="40"/>
      <c r="AC128" s="40"/>
      <c r="AD128" s="40"/>
      <c r="AE128" s="40"/>
      <c r="AR128" s="219" t="s">
        <v>220</v>
      </c>
      <c r="AT128" s="219" t="s">
        <v>140</v>
      </c>
      <c r="AU128" s="219" t="s">
        <v>85</v>
      </c>
      <c r="AY128" s="19" t="s">
        <v>132</v>
      </c>
      <c r="BE128" s="220">
        <f>IF(N128="základní",J128,0)</f>
        <v>0</v>
      </c>
      <c r="BF128" s="220">
        <f>IF(N128="snížená",J128,0)</f>
        <v>0</v>
      </c>
      <c r="BG128" s="220">
        <f>IF(N128="zákl. přenesená",J128,0)</f>
        <v>0</v>
      </c>
      <c r="BH128" s="220">
        <f>IF(N128="sníž. přenesená",J128,0)</f>
        <v>0</v>
      </c>
      <c r="BI128" s="220">
        <f>IF(N128="nulová",J128,0)</f>
        <v>0</v>
      </c>
      <c r="BJ128" s="19" t="s">
        <v>83</v>
      </c>
      <c r="BK128" s="220">
        <f>ROUND(I128*H128,2)</f>
        <v>0</v>
      </c>
      <c r="BL128" s="19" t="s">
        <v>220</v>
      </c>
      <c r="BM128" s="219" t="s">
        <v>349</v>
      </c>
    </row>
    <row r="129" s="2" customFormat="1">
      <c r="A129" s="40"/>
      <c r="B129" s="41"/>
      <c r="C129" s="42"/>
      <c r="D129" s="221" t="s">
        <v>142</v>
      </c>
      <c r="E129" s="42"/>
      <c r="F129" s="222" t="s">
        <v>350</v>
      </c>
      <c r="G129" s="42"/>
      <c r="H129" s="42"/>
      <c r="I129" s="223"/>
      <c r="J129" s="42"/>
      <c r="K129" s="42"/>
      <c r="L129" s="46"/>
      <c r="M129" s="224"/>
      <c r="N129" s="225"/>
      <c r="O129" s="86"/>
      <c r="P129" s="86"/>
      <c r="Q129" s="86"/>
      <c r="R129" s="86"/>
      <c r="S129" s="86"/>
      <c r="T129" s="87"/>
      <c r="U129" s="40"/>
      <c r="V129" s="40"/>
      <c r="W129" s="40"/>
      <c r="X129" s="40"/>
      <c r="Y129" s="40"/>
      <c r="Z129" s="40"/>
      <c r="AA129" s="40"/>
      <c r="AB129" s="40"/>
      <c r="AC129" s="40"/>
      <c r="AD129" s="40"/>
      <c r="AE129" s="40"/>
      <c r="AT129" s="19" t="s">
        <v>142</v>
      </c>
      <c r="AU129" s="19" t="s">
        <v>85</v>
      </c>
    </row>
    <row r="130" s="2" customFormat="1">
      <c r="A130" s="40"/>
      <c r="B130" s="41"/>
      <c r="C130" s="42"/>
      <c r="D130" s="226" t="s">
        <v>143</v>
      </c>
      <c r="E130" s="42"/>
      <c r="F130" s="227" t="s">
        <v>351</v>
      </c>
      <c r="G130" s="42"/>
      <c r="H130" s="42"/>
      <c r="I130" s="223"/>
      <c r="J130" s="42"/>
      <c r="K130" s="42"/>
      <c r="L130" s="46"/>
      <c r="M130" s="224"/>
      <c r="N130" s="225"/>
      <c r="O130" s="86"/>
      <c r="P130" s="86"/>
      <c r="Q130" s="86"/>
      <c r="R130" s="86"/>
      <c r="S130" s="86"/>
      <c r="T130" s="87"/>
      <c r="U130" s="40"/>
      <c r="V130" s="40"/>
      <c r="W130" s="40"/>
      <c r="X130" s="40"/>
      <c r="Y130" s="40"/>
      <c r="Z130" s="40"/>
      <c r="AA130" s="40"/>
      <c r="AB130" s="40"/>
      <c r="AC130" s="40"/>
      <c r="AD130" s="40"/>
      <c r="AE130" s="40"/>
      <c r="AT130" s="19" t="s">
        <v>143</v>
      </c>
      <c r="AU130" s="19" t="s">
        <v>85</v>
      </c>
    </row>
    <row r="131" s="2" customFormat="1" ht="24.15" customHeight="1">
      <c r="A131" s="40"/>
      <c r="B131" s="41"/>
      <c r="C131" s="207" t="s">
        <v>258</v>
      </c>
      <c r="D131" s="207" t="s">
        <v>140</v>
      </c>
      <c r="E131" s="208" t="s">
        <v>352</v>
      </c>
      <c r="F131" s="209" t="s">
        <v>353</v>
      </c>
      <c r="G131" s="210" t="s">
        <v>354</v>
      </c>
      <c r="H131" s="211">
        <v>1</v>
      </c>
      <c r="I131" s="212"/>
      <c r="J131" s="213">
        <f>ROUND(I131*H131,2)</f>
        <v>0</v>
      </c>
      <c r="K131" s="214"/>
      <c r="L131" s="46"/>
      <c r="M131" s="215" t="s">
        <v>19</v>
      </c>
      <c r="N131" s="216" t="s">
        <v>46</v>
      </c>
      <c r="O131" s="86"/>
      <c r="P131" s="217">
        <f>O131*H131</f>
        <v>0</v>
      </c>
      <c r="Q131" s="217">
        <v>0.00022000000000000001</v>
      </c>
      <c r="R131" s="217">
        <f>Q131*H131</f>
        <v>0.00022000000000000001</v>
      </c>
      <c r="S131" s="217">
        <v>0</v>
      </c>
      <c r="T131" s="218">
        <f>S131*H131</f>
        <v>0</v>
      </c>
      <c r="U131" s="40"/>
      <c r="V131" s="40"/>
      <c r="W131" s="40"/>
      <c r="X131" s="40"/>
      <c r="Y131" s="40"/>
      <c r="Z131" s="40"/>
      <c r="AA131" s="40"/>
      <c r="AB131" s="40"/>
      <c r="AC131" s="40"/>
      <c r="AD131" s="40"/>
      <c r="AE131" s="40"/>
      <c r="AR131" s="219" t="s">
        <v>220</v>
      </c>
      <c r="AT131" s="219" t="s">
        <v>140</v>
      </c>
      <c r="AU131" s="219" t="s">
        <v>85</v>
      </c>
      <c r="AY131" s="19" t="s">
        <v>132</v>
      </c>
      <c r="BE131" s="220">
        <f>IF(N131="základní",J131,0)</f>
        <v>0</v>
      </c>
      <c r="BF131" s="220">
        <f>IF(N131="snížená",J131,0)</f>
        <v>0</v>
      </c>
      <c r="BG131" s="220">
        <f>IF(N131="zákl. přenesená",J131,0)</f>
        <v>0</v>
      </c>
      <c r="BH131" s="220">
        <f>IF(N131="sníž. přenesená",J131,0)</f>
        <v>0</v>
      </c>
      <c r="BI131" s="220">
        <f>IF(N131="nulová",J131,0)</f>
        <v>0</v>
      </c>
      <c r="BJ131" s="19" t="s">
        <v>83</v>
      </c>
      <c r="BK131" s="220">
        <f>ROUND(I131*H131,2)</f>
        <v>0</v>
      </c>
      <c r="BL131" s="19" t="s">
        <v>220</v>
      </c>
      <c r="BM131" s="219" t="s">
        <v>355</v>
      </c>
    </row>
    <row r="132" s="2" customFormat="1">
      <c r="A132" s="40"/>
      <c r="B132" s="41"/>
      <c r="C132" s="42"/>
      <c r="D132" s="221" t="s">
        <v>142</v>
      </c>
      <c r="E132" s="42"/>
      <c r="F132" s="222" t="s">
        <v>356</v>
      </c>
      <c r="G132" s="42"/>
      <c r="H132" s="42"/>
      <c r="I132" s="223"/>
      <c r="J132" s="42"/>
      <c r="K132" s="42"/>
      <c r="L132" s="46"/>
      <c r="M132" s="224"/>
      <c r="N132" s="225"/>
      <c r="O132" s="86"/>
      <c r="P132" s="86"/>
      <c r="Q132" s="86"/>
      <c r="R132" s="86"/>
      <c r="S132" s="86"/>
      <c r="T132" s="87"/>
      <c r="U132" s="40"/>
      <c r="V132" s="40"/>
      <c r="W132" s="40"/>
      <c r="X132" s="40"/>
      <c r="Y132" s="40"/>
      <c r="Z132" s="40"/>
      <c r="AA132" s="40"/>
      <c r="AB132" s="40"/>
      <c r="AC132" s="40"/>
      <c r="AD132" s="40"/>
      <c r="AE132" s="40"/>
      <c r="AT132" s="19" t="s">
        <v>142</v>
      </c>
      <c r="AU132" s="19" t="s">
        <v>85</v>
      </c>
    </row>
    <row r="133" s="2" customFormat="1">
      <c r="A133" s="40"/>
      <c r="B133" s="41"/>
      <c r="C133" s="42"/>
      <c r="D133" s="226" t="s">
        <v>143</v>
      </c>
      <c r="E133" s="42"/>
      <c r="F133" s="227" t="s">
        <v>357</v>
      </c>
      <c r="G133" s="42"/>
      <c r="H133" s="42"/>
      <c r="I133" s="223"/>
      <c r="J133" s="42"/>
      <c r="K133" s="42"/>
      <c r="L133" s="46"/>
      <c r="M133" s="224"/>
      <c r="N133" s="225"/>
      <c r="O133" s="86"/>
      <c r="P133" s="86"/>
      <c r="Q133" s="86"/>
      <c r="R133" s="86"/>
      <c r="S133" s="86"/>
      <c r="T133" s="87"/>
      <c r="U133" s="40"/>
      <c r="V133" s="40"/>
      <c r="W133" s="40"/>
      <c r="X133" s="40"/>
      <c r="Y133" s="40"/>
      <c r="Z133" s="40"/>
      <c r="AA133" s="40"/>
      <c r="AB133" s="40"/>
      <c r="AC133" s="40"/>
      <c r="AD133" s="40"/>
      <c r="AE133" s="40"/>
      <c r="AT133" s="19" t="s">
        <v>143</v>
      </c>
      <c r="AU133" s="19" t="s">
        <v>85</v>
      </c>
    </row>
    <row r="134" s="2" customFormat="1" ht="21.75" customHeight="1">
      <c r="A134" s="40"/>
      <c r="B134" s="41"/>
      <c r="C134" s="207" t="s">
        <v>264</v>
      </c>
      <c r="D134" s="207" t="s">
        <v>140</v>
      </c>
      <c r="E134" s="208" t="s">
        <v>358</v>
      </c>
      <c r="F134" s="209" t="s">
        <v>359</v>
      </c>
      <c r="G134" s="210" t="s">
        <v>284</v>
      </c>
      <c r="H134" s="211">
        <v>20</v>
      </c>
      <c r="I134" s="212"/>
      <c r="J134" s="213">
        <f>ROUND(I134*H134,2)</f>
        <v>0</v>
      </c>
      <c r="K134" s="214"/>
      <c r="L134" s="46"/>
      <c r="M134" s="215" t="s">
        <v>19</v>
      </c>
      <c r="N134" s="216" t="s">
        <v>46</v>
      </c>
      <c r="O134" s="86"/>
      <c r="P134" s="217">
        <f>O134*H134</f>
        <v>0</v>
      </c>
      <c r="Q134" s="217">
        <v>1.0000000000000001E-05</v>
      </c>
      <c r="R134" s="217">
        <f>Q134*H134</f>
        <v>0.00020000000000000001</v>
      </c>
      <c r="S134" s="217">
        <v>0</v>
      </c>
      <c r="T134" s="218">
        <f>S134*H134</f>
        <v>0</v>
      </c>
      <c r="U134" s="40"/>
      <c r="V134" s="40"/>
      <c r="W134" s="40"/>
      <c r="X134" s="40"/>
      <c r="Y134" s="40"/>
      <c r="Z134" s="40"/>
      <c r="AA134" s="40"/>
      <c r="AB134" s="40"/>
      <c r="AC134" s="40"/>
      <c r="AD134" s="40"/>
      <c r="AE134" s="40"/>
      <c r="AR134" s="219" t="s">
        <v>220</v>
      </c>
      <c r="AT134" s="219" t="s">
        <v>140</v>
      </c>
      <c r="AU134" s="219" t="s">
        <v>85</v>
      </c>
      <c r="AY134" s="19" t="s">
        <v>132</v>
      </c>
      <c r="BE134" s="220">
        <f>IF(N134="základní",J134,0)</f>
        <v>0</v>
      </c>
      <c r="BF134" s="220">
        <f>IF(N134="snížená",J134,0)</f>
        <v>0</v>
      </c>
      <c r="BG134" s="220">
        <f>IF(N134="zákl. přenesená",J134,0)</f>
        <v>0</v>
      </c>
      <c r="BH134" s="220">
        <f>IF(N134="sníž. přenesená",J134,0)</f>
        <v>0</v>
      </c>
      <c r="BI134" s="220">
        <f>IF(N134="nulová",J134,0)</f>
        <v>0</v>
      </c>
      <c r="BJ134" s="19" t="s">
        <v>83</v>
      </c>
      <c r="BK134" s="220">
        <f>ROUND(I134*H134,2)</f>
        <v>0</v>
      </c>
      <c r="BL134" s="19" t="s">
        <v>220</v>
      </c>
      <c r="BM134" s="219" t="s">
        <v>360</v>
      </c>
    </row>
    <row r="135" s="2" customFormat="1">
      <c r="A135" s="40"/>
      <c r="B135" s="41"/>
      <c r="C135" s="42"/>
      <c r="D135" s="221" t="s">
        <v>142</v>
      </c>
      <c r="E135" s="42"/>
      <c r="F135" s="222" t="s">
        <v>361</v>
      </c>
      <c r="G135" s="42"/>
      <c r="H135" s="42"/>
      <c r="I135" s="223"/>
      <c r="J135" s="42"/>
      <c r="K135" s="42"/>
      <c r="L135" s="46"/>
      <c r="M135" s="224"/>
      <c r="N135" s="225"/>
      <c r="O135" s="86"/>
      <c r="P135" s="86"/>
      <c r="Q135" s="86"/>
      <c r="R135" s="86"/>
      <c r="S135" s="86"/>
      <c r="T135" s="87"/>
      <c r="U135" s="40"/>
      <c r="V135" s="40"/>
      <c r="W135" s="40"/>
      <c r="X135" s="40"/>
      <c r="Y135" s="40"/>
      <c r="Z135" s="40"/>
      <c r="AA135" s="40"/>
      <c r="AB135" s="40"/>
      <c r="AC135" s="40"/>
      <c r="AD135" s="40"/>
      <c r="AE135" s="40"/>
      <c r="AT135" s="19" t="s">
        <v>142</v>
      </c>
      <c r="AU135" s="19" t="s">
        <v>85</v>
      </c>
    </row>
    <row r="136" s="2" customFormat="1">
      <c r="A136" s="40"/>
      <c r="B136" s="41"/>
      <c r="C136" s="42"/>
      <c r="D136" s="226" t="s">
        <v>143</v>
      </c>
      <c r="E136" s="42"/>
      <c r="F136" s="227" t="s">
        <v>362</v>
      </c>
      <c r="G136" s="42"/>
      <c r="H136" s="42"/>
      <c r="I136" s="223"/>
      <c r="J136" s="42"/>
      <c r="K136" s="42"/>
      <c r="L136" s="46"/>
      <c r="M136" s="224"/>
      <c r="N136" s="225"/>
      <c r="O136" s="86"/>
      <c r="P136" s="86"/>
      <c r="Q136" s="86"/>
      <c r="R136" s="86"/>
      <c r="S136" s="86"/>
      <c r="T136" s="87"/>
      <c r="U136" s="40"/>
      <c r="V136" s="40"/>
      <c r="W136" s="40"/>
      <c r="X136" s="40"/>
      <c r="Y136" s="40"/>
      <c r="Z136" s="40"/>
      <c r="AA136" s="40"/>
      <c r="AB136" s="40"/>
      <c r="AC136" s="40"/>
      <c r="AD136" s="40"/>
      <c r="AE136" s="40"/>
      <c r="AT136" s="19" t="s">
        <v>143</v>
      </c>
      <c r="AU136" s="19" t="s">
        <v>85</v>
      </c>
    </row>
    <row r="137" s="2" customFormat="1" ht="24.15" customHeight="1">
      <c r="A137" s="40"/>
      <c r="B137" s="41"/>
      <c r="C137" s="207" t="s">
        <v>271</v>
      </c>
      <c r="D137" s="207" t="s">
        <v>140</v>
      </c>
      <c r="E137" s="208" t="s">
        <v>363</v>
      </c>
      <c r="F137" s="209" t="s">
        <v>364</v>
      </c>
      <c r="G137" s="210" t="s">
        <v>284</v>
      </c>
      <c r="H137" s="211">
        <v>20</v>
      </c>
      <c r="I137" s="212"/>
      <c r="J137" s="213">
        <f>ROUND(I137*H137,2)</f>
        <v>0</v>
      </c>
      <c r="K137" s="214"/>
      <c r="L137" s="46"/>
      <c r="M137" s="215" t="s">
        <v>19</v>
      </c>
      <c r="N137" s="216" t="s">
        <v>46</v>
      </c>
      <c r="O137" s="86"/>
      <c r="P137" s="217">
        <f>O137*H137</f>
        <v>0</v>
      </c>
      <c r="Q137" s="217">
        <v>2.0000000000000002E-05</v>
      </c>
      <c r="R137" s="217">
        <f>Q137*H137</f>
        <v>0.00040000000000000002</v>
      </c>
      <c r="S137" s="217">
        <v>0</v>
      </c>
      <c r="T137" s="218">
        <f>S137*H137</f>
        <v>0</v>
      </c>
      <c r="U137" s="40"/>
      <c r="V137" s="40"/>
      <c r="W137" s="40"/>
      <c r="X137" s="40"/>
      <c r="Y137" s="40"/>
      <c r="Z137" s="40"/>
      <c r="AA137" s="40"/>
      <c r="AB137" s="40"/>
      <c r="AC137" s="40"/>
      <c r="AD137" s="40"/>
      <c r="AE137" s="40"/>
      <c r="AR137" s="219" t="s">
        <v>220</v>
      </c>
      <c r="AT137" s="219" t="s">
        <v>140</v>
      </c>
      <c r="AU137" s="219" t="s">
        <v>85</v>
      </c>
      <c r="AY137" s="19" t="s">
        <v>132</v>
      </c>
      <c r="BE137" s="220">
        <f>IF(N137="základní",J137,0)</f>
        <v>0</v>
      </c>
      <c r="BF137" s="220">
        <f>IF(N137="snížená",J137,0)</f>
        <v>0</v>
      </c>
      <c r="BG137" s="220">
        <f>IF(N137="zákl. přenesená",J137,0)</f>
        <v>0</v>
      </c>
      <c r="BH137" s="220">
        <f>IF(N137="sníž. přenesená",J137,0)</f>
        <v>0</v>
      </c>
      <c r="BI137" s="220">
        <f>IF(N137="nulová",J137,0)</f>
        <v>0</v>
      </c>
      <c r="BJ137" s="19" t="s">
        <v>83</v>
      </c>
      <c r="BK137" s="220">
        <f>ROUND(I137*H137,2)</f>
        <v>0</v>
      </c>
      <c r="BL137" s="19" t="s">
        <v>220</v>
      </c>
      <c r="BM137" s="219" t="s">
        <v>365</v>
      </c>
    </row>
    <row r="138" s="2" customFormat="1">
      <c r="A138" s="40"/>
      <c r="B138" s="41"/>
      <c r="C138" s="42"/>
      <c r="D138" s="221" t="s">
        <v>142</v>
      </c>
      <c r="E138" s="42"/>
      <c r="F138" s="222" t="s">
        <v>366</v>
      </c>
      <c r="G138" s="42"/>
      <c r="H138" s="42"/>
      <c r="I138" s="223"/>
      <c r="J138" s="42"/>
      <c r="K138" s="42"/>
      <c r="L138" s="46"/>
      <c r="M138" s="224"/>
      <c r="N138" s="225"/>
      <c r="O138" s="86"/>
      <c r="P138" s="86"/>
      <c r="Q138" s="86"/>
      <c r="R138" s="86"/>
      <c r="S138" s="86"/>
      <c r="T138" s="87"/>
      <c r="U138" s="40"/>
      <c r="V138" s="40"/>
      <c r="W138" s="40"/>
      <c r="X138" s="40"/>
      <c r="Y138" s="40"/>
      <c r="Z138" s="40"/>
      <c r="AA138" s="40"/>
      <c r="AB138" s="40"/>
      <c r="AC138" s="40"/>
      <c r="AD138" s="40"/>
      <c r="AE138" s="40"/>
      <c r="AT138" s="19" t="s">
        <v>142</v>
      </c>
      <c r="AU138" s="19" t="s">
        <v>85</v>
      </c>
    </row>
    <row r="139" s="2" customFormat="1">
      <c r="A139" s="40"/>
      <c r="B139" s="41"/>
      <c r="C139" s="42"/>
      <c r="D139" s="226" t="s">
        <v>143</v>
      </c>
      <c r="E139" s="42"/>
      <c r="F139" s="227" t="s">
        <v>367</v>
      </c>
      <c r="G139" s="42"/>
      <c r="H139" s="42"/>
      <c r="I139" s="223"/>
      <c r="J139" s="42"/>
      <c r="K139" s="42"/>
      <c r="L139" s="46"/>
      <c r="M139" s="224"/>
      <c r="N139" s="225"/>
      <c r="O139" s="86"/>
      <c r="P139" s="86"/>
      <c r="Q139" s="86"/>
      <c r="R139" s="86"/>
      <c r="S139" s="86"/>
      <c r="T139" s="87"/>
      <c r="U139" s="40"/>
      <c r="V139" s="40"/>
      <c r="W139" s="40"/>
      <c r="X139" s="40"/>
      <c r="Y139" s="40"/>
      <c r="Z139" s="40"/>
      <c r="AA139" s="40"/>
      <c r="AB139" s="40"/>
      <c r="AC139" s="40"/>
      <c r="AD139" s="40"/>
      <c r="AE139" s="40"/>
      <c r="AT139" s="19" t="s">
        <v>143</v>
      </c>
      <c r="AU139" s="19" t="s">
        <v>85</v>
      </c>
    </row>
    <row r="140" s="2" customFormat="1" ht="24.15" customHeight="1">
      <c r="A140" s="40"/>
      <c r="B140" s="41"/>
      <c r="C140" s="207" t="s">
        <v>7</v>
      </c>
      <c r="D140" s="207" t="s">
        <v>140</v>
      </c>
      <c r="E140" s="208" t="s">
        <v>368</v>
      </c>
      <c r="F140" s="209" t="s">
        <v>369</v>
      </c>
      <c r="G140" s="210" t="s">
        <v>184</v>
      </c>
      <c r="H140" s="211">
        <v>0.025000000000000001</v>
      </c>
      <c r="I140" s="212"/>
      <c r="J140" s="213">
        <f>ROUND(I140*H140,2)</f>
        <v>0</v>
      </c>
      <c r="K140" s="214"/>
      <c r="L140" s="46"/>
      <c r="M140" s="215" t="s">
        <v>19</v>
      </c>
      <c r="N140" s="216" t="s">
        <v>46</v>
      </c>
      <c r="O140" s="86"/>
      <c r="P140" s="217">
        <f>O140*H140</f>
        <v>0</v>
      </c>
      <c r="Q140" s="217">
        <v>0</v>
      </c>
      <c r="R140" s="217">
        <f>Q140*H140</f>
        <v>0</v>
      </c>
      <c r="S140" s="217">
        <v>0</v>
      </c>
      <c r="T140" s="218">
        <f>S140*H140</f>
        <v>0</v>
      </c>
      <c r="U140" s="40"/>
      <c r="V140" s="40"/>
      <c r="W140" s="40"/>
      <c r="X140" s="40"/>
      <c r="Y140" s="40"/>
      <c r="Z140" s="40"/>
      <c r="AA140" s="40"/>
      <c r="AB140" s="40"/>
      <c r="AC140" s="40"/>
      <c r="AD140" s="40"/>
      <c r="AE140" s="40"/>
      <c r="AR140" s="219" t="s">
        <v>220</v>
      </c>
      <c r="AT140" s="219" t="s">
        <v>140</v>
      </c>
      <c r="AU140" s="219" t="s">
        <v>85</v>
      </c>
      <c r="AY140" s="19" t="s">
        <v>132</v>
      </c>
      <c r="BE140" s="220">
        <f>IF(N140="základní",J140,0)</f>
        <v>0</v>
      </c>
      <c r="BF140" s="220">
        <f>IF(N140="snížená",J140,0)</f>
        <v>0</v>
      </c>
      <c r="BG140" s="220">
        <f>IF(N140="zákl. přenesená",J140,0)</f>
        <v>0</v>
      </c>
      <c r="BH140" s="220">
        <f>IF(N140="sníž. přenesená",J140,0)</f>
        <v>0</v>
      </c>
      <c r="BI140" s="220">
        <f>IF(N140="nulová",J140,0)</f>
        <v>0</v>
      </c>
      <c r="BJ140" s="19" t="s">
        <v>83</v>
      </c>
      <c r="BK140" s="220">
        <f>ROUND(I140*H140,2)</f>
        <v>0</v>
      </c>
      <c r="BL140" s="19" t="s">
        <v>220</v>
      </c>
      <c r="BM140" s="219" t="s">
        <v>370</v>
      </c>
    </row>
    <row r="141" s="2" customFormat="1">
      <c r="A141" s="40"/>
      <c r="B141" s="41"/>
      <c r="C141" s="42"/>
      <c r="D141" s="221" t="s">
        <v>142</v>
      </c>
      <c r="E141" s="42"/>
      <c r="F141" s="222" t="s">
        <v>371</v>
      </c>
      <c r="G141" s="42"/>
      <c r="H141" s="42"/>
      <c r="I141" s="223"/>
      <c r="J141" s="42"/>
      <c r="K141" s="42"/>
      <c r="L141" s="46"/>
      <c r="M141" s="224"/>
      <c r="N141" s="225"/>
      <c r="O141" s="86"/>
      <c r="P141" s="86"/>
      <c r="Q141" s="86"/>
      <c r="R141" s="86"/>
      <c r="S141" s="86"/>
      <c r="T141" s="87"/>
      <c r="U141" s="40"/>
      <c r="V141" s="40"/>
      <c r="W141" s="40"/>
      <c r="X141" s="40"/>
      <c r="Y141" s="40"/>
      <c r="Z141" s="40"/>
      <c r="AA141" s="40"/>
      <c r="AB141" s="40"/>
      <c r="AC141" s="40"/>
      <c r="AD141" s="40"/>
      <c r="AE141" s="40"/>
      <c r="AT141" s="19" t="s">
        <v>142</v>
      </c>
      <c r="AU141" s="19" t="s">
        <v>85</v>
      </c>
    </row>
    <row r="142" s="2" customFormat="1">
      <c r="A142" s="40"/>
      <c r="B142" s="41"/>
      <c r="C142" s="42"/>
      <c r="D142" s="226" t="s">
        <v>143</v>
      </c>
      <c r="E142" s="42"/>
      <c r="F142" s="227" t="s">
        <v>372</v>
      </c>
      <c r="G142" s="42"/>
      <c r="H142" s="42"/>
      <c r="I142" s="223"/>
      <c r="J142" s="42"/>
      <c r="K142" s="42"/>
      <c r="L142" s="46"/>
      <c r="M142" s="224"/>
      <c r="N142" s="225"/>
      <c r="O142" s="86"/>
      <c r="P142" s="86"/>
      <c r="Q142" s="86"/>
      <c r="R142" s="86"/>
      <c r="S142" s="86"/>
      <c r="T142" s="87"/>
      <c r="U142" s="40"/>
      <c r="V142" s="40"/>
      <c r="W142" s="40"/>
      <c r="X142" s="40"/>
      <c r="Y142" s="40"/>
      <c r="Z142" s="40"/>
      <c r="AA142" s="40"/>
      <c r="AB142" s="40"/>
      <c r="AC142" s="40"/>
      <c r="AD142" s="40"/>
      <c r="AE142" s="40"/>
      <c r="AT142" s="19" t="s">
        <v>143</v>
      </c>
      <c r="AU142" s="19" t="s">
        <v>85</v>
      </c>
    </row>
    <row r="143" s="2" customFormat="1" ht="24.15" customHeight="1">
      <c r="A143" s="40"/>
      <c r="B143" s="41"/>
      <c r="C143" s="207" t="s">
        <v>373</v>
      </c>
      <c r="D143" s="207" t="s">
        <v>140</v>
      </c>
      <c r="E143" s="208" t="s">
        <v>374</v>
      </c>
      <c r="F143" s="209" t="s">
        <v>375</v>
      </c>
      <c r="G143" s="210" t="s">
        <v>151</v>
      </c>
      <c r="H143" s="211">
        <v>1</v>
      </c>
      <c r="I143" s="212"/>
      <c r="J143" s="213">
        <f>ROUND(I143*H143,2)</f>
        <v>0</v>
      </c>
      <c r="K143" s="214"/>
      <c r="L143" s="46"/>
      <c r="M143" s="215" t="s">
        <v>19</v>
      </c>
      <c r="N143" s="216" t="s">
        <v>46</v>
      </c>
      <c r="O143" s="86"/>
      <c r="P143" s="217">
        <f>O143*H143</f>
        <v>0</v>
      </c>
      <c r="Q143" s="217">
        <v>0</v>
      </c>
      <c r="R143" s="217">
        <f>Q143*H143</f>
        <v>0</v>
      </c>
      <c r="S143" s="217">
        <v>0</v>
      </c>
      <c r="T143" s="218">
        <f>S143*H143</f>
        <v>0</v>
      </c>
      <c r="U143" s="40"/>
      <c r="V143" s="40"/>
      <c r="W143" s="40"/>
      <c r="X143" s="40"/>
      <c r="Y143" s="40"/>
      <c r="Z143" s="40"/>
      <c r="AA143" s="40"/>
      <c r="AB143" s="40"/>
      <c r="AC143" s="40"/>
      <c r="AD143" s="40"/>
      <c r="AE143" s="40"/>
      <c r="AR143" s="219" t="s">
        <v>220</v>
      </c>
      <c r="AT143" s="219" t="s">
        <v>140</v>
      </c>
      <c r="AU143" s="219" t="s">
        <v>85</v>
      </c>
      <c r="AY143" s="19" t="s">
        <v>132</v>
      </c>
      <c r="BE143" s="220">
        <f>IF(N143="základní",J143,0)</f>
        <v>0</v>
      </c>
      <c r="BF143" s="220">
        <f>IF(N143="snížená",J143,0)</f>
        <v>0</v>
      </c>
      <c r="BG143" s="220">
        <f>IF(N143="zákl. přenesená",J143,0)</f>
        <v>0</v>
      </c>
      <c r="BH143" s="220">
        <f>IF(N143="sníž. přenesená",J143,0)</f>
        <v>0</v>
      </c>
      <c r="BI143" s="220">
        <f>IF(N143="nulová",J143,0)</f>
        <v>0</v>
      </c>
      <c r="BJ143" s="19" t="s">
        <v>83</v>
      </c>
      <c r="BK143" s="220">
        <f>ROUND(I143*H143,2)</f>
        <v>0</v>
      </c>
      <c r="BL143" s="19" t="s">
        <v>220</v>
      </c>
      <c r="BM143" s="219" t="s">
        <v>376</v>
      </c>
    </row>
    <row r="144" s="2" customFormat="1">
      <c r="A144" s="40"/>
      <c r="B144" s="41"/>
      <c r="C144" s="42"/>
      <c r="D144" s="221" t="s">
        <v>142</v>
      </c>
      <c r="E144" s="42"/>
      <c r="F144" s="222" t="s">
        <v>377</v>
      </c>
      <c r="G144" s="42"/>
      <c r="H144" s="42"/>
      <c r="I144" s="223"/>
      <c r="J144" s="42"/>
      <c r="K144" s="42"/>
      <c r="L144" s="46"/>
      <c r="M144" s="224"/>
      <c r="N144" s="225"/>
      <c r="O144" s="86"/>
      <c r="P144" s="86"/>
      <c r="Q144" s="86"/>
      <c r="R144" s="86"/>
      <c r="S144" s="86"/>
      <c r="T144" s="87"/>
      <c r="U144" s="40"/>
      <c r="V144" s="40"/>
      <c r="W144" s="40"/>
      <c r="X144" s="40"/>
      <c r="Y144" s="40"/>
      <c r="Z144" s="40"/>
      <c r="AA144" s="40"/>
      <c r="AB144" s="40"/>
      <c r="AC144" s="40"/>
      <c r="AD144" s="40"/>
      <c r="AE144" s="40"/>
      <c r="AT144" s="19" t="s">
        <v>142</v>
      </c>
      <c r="AU144" s="19" t="s">
        <v>85</v>
      </c>
    </row>
    <row r="145" s="2" customFormat="1" ht="37.8" customHeight="1">
      <c r="A145" s="40"/>
      <c r="B145" s="41"/>
      <c r="C145" s="207" t="s">
        <v>378</v>
      </c>
      <c r="D145" s="207" t="s">
        <v>140</v>
      </c>
      <c r="E145" s="208" t="s">
        <v>379</v>
      </c>
      <c r="F145" s="209" t="s">
        <v>380</v>
      </c>
      <c r="G145" s="210" t="s">
        <v>151</v>
      </c>
      <c r="H145" s="211">
        <v>1</v>
      </c>
      <c r="I145" s="212"/>
      <c r="J145" s="213">
        <f>ROUND(I145*H145,2)</f>
        <v>0</v>
      </c>
      <c r="K145" s="214"/>
      <c r="L145" s="46"/>
      <c r="M145" s="215" t="s">
        <v>19</v>
      </c>
      <c r="N145" s="216" t="s">
        <v>46</v>
      </c>
      <c r="O145" s="86"/>
      <c r="P145" s="217">
        <f>O145*H145</f>
        <v>0</v>
      </c>
      <c r="Q145" s="217">
        <v>0</v>
      </c>
      <c r="R145" s="217">
        <f>Q145*H145</f>
        <v>0</v>
      </c>
      <c r="S145" s="217">
        <v>0</v>
      </c>
      <c r="T145" s="218">
        <f>S145*H145</f>
        <v>0</v>
      </c>
      <c r="U145" s="40"/>
      <c r="V145" s="40"/>
      <c r="W145" s="40"/>
      <c r="X145" s="40"/>
      <c r="Y145" s="40"/>
      <c r="Z145" s="40"/>
      <c r="AA145" s="40"/>
      <c r="AB145" s="40"/>
      <c r="AC145" s="40"/>
      <c r="AD145" s="40"/>
      <c r="AE145" s="40"/>
      <c r="AR145" s="219" t="s">
        <v>220</v>
      </c>
      <c r="AT145" s="219" t="s">
        <v>140</v>
      </c>
      <c r="AU145" s="219" t="s">
        <v>85</v>
      </c>
      <c r="AY145" s="19" t="s">
        <v>132</v>
      </c>
      <c r="BE145" s="220">
        <f>IF(N145="základní",J145,0)</f>
        <v>0</v>
      </c>
      <c r="BF145" s="220">
        <f>IF(N145="snížená",J145,0)</f>
        <v>0</v>
      </c>
      <c r="BG145" s="220">
        <f>IF(N145="zákl. přenesená",J145,0)</f>
        <v>0</v>
      </c>
      <c r="BH145" s="220">
        <f>IF(N145="sníž. přenesená",J145,0)</f>
        <v>0</v>
      </c>
      <c r="BI145" s="220">
        <f>IF(N145="nulová",J145,0)</f>
        <v>0</v>
      </c>
      <c r="BJ145" s="19" t="s">
        <v>83</v>
      </c>
      <c r="BK145" s="220">
        <f>ROUND(I145*H145,2)</f>
        <v>0</v>
      </c>
      <c r="BL145" s="19" t="s">
        <v>220</v>
      </c>
      <c r="BM145" s="219" t="s">
        <v>381</v>
      </c>
    </row>
    <row r="146" s="2" customFormat="1">
      <c r="A146" s="40"/>
      <c r="B146" s="41"/>
      <c r="C146" s="42"/>
      <c r="D146" s="221" t="s">
        <v>142</v>
      </c>
      <c r="E146" s="42"/>
      <c r="F146" s="222" t="s">
        <v>380</v>
      </c>
      <c r="G146" s="42"/>
      <c r="H146" s="42"/>
      <c r="I146" s="223"/>
      <c r="J146" s="42"/>
      <c r="K146" s="42"/>
      <c r="L146" s="46"/>
      <c r="M146" s="224"/>
      <c r="N146" s="225"/>
      <c r="O146" s="86"/>
      <c r="P146" s="86"/>
      <c r="Q146" s="86"/>
      <c r="R146" s="86"/>
      <c r="S146" s="86"/>
      <c r="T146" s="87"/>
      <c r="U146" s="40"/>
      <c r="V146" s="40"/>
      <c r="W146" s="40"/>
      <c r="X146" s="40"/>
      <c r="Y146" s="40"/>
      <c r="Z146" s="40"/>
      <c r="AA146" s="40"/>
      <c r="AB146" s="40"/>
      <c r="AC146" s="40"/>
      <c r="AD146" s="40"/>
      <c r="AE146" s="40"/>
      <c r="AT146" s="19" t="s">
        <v>142</v>
      </c>
      <c r="AU146" s="19" t="s">
        <v>85</v>
      </c>
    </row>
    <row r="147" s="2" customFormat="1" ht="24.15" customHeight="1">
      <c r="A147" s="40"/>
      <c r="B147" s="41"/>
      <c r="C147" s="207" t="s">
        <v>382</v>
      </c>
      <c r="D147" s="207" t="s">
        <v>140</v>
      </c>
      <c r="E147" s="208" t="s">
        <v>383</v>
      </c>
      <c r="F147" s="209" t="s">
        <v>384</v>
      </c>
      <c r="G147" s="210" t="s">
        <v>151</v>
      </c>
      <c r="H147" s="211">
        <v>1</v>
      </c>
      <c r="I147" s="212"/>
      <c r="J147" s="213">
        <f>ROUND(I147*H147,2)</f>
        <v>0</v>
      </c>
      <c r="K147" s="214"/>
      <c r="L147" s="46"/>
      <c r="M147" s="215" t="s">
        <v>19</v>
      </c>
      <c r="N147" s="216" t="s">
        <v>46</v>
      </c>
      <c r="O147" s="86"/>
      <c r="P147" s="217">
        <f>O147*H147</f>
        <v>0</v>
      </c>
      <c r="Q147" s="217">
        <v>0</v>
      </c>
      <c r="R147" s="217">
        <f>Q147*H147</f>
        <v>0</v>
      </c>
      <c r="S147" s="217">
        <v>0</v>
      </c>
      <c r="T147" s="218">
        <f>S147*H147</f>
        <v>0</v>
      </c>
      <c r="U147" s="40"/>
      <c r="V147" s="40"/>
      <c r="W147" s="40"/>
      <c r="X147" s="40"/>
      <c r="Y147" s="40"/>
      <c r="Z147" s="40"/>
      <c r="AA147" s="40"/>
      <c r="AB147" s="40"/>
      <c r="AC147" s="40"/>
      <c r="AD147" s="40"/>
      <c r="AE147" s="40"/>
      <c r="AR147" s="219" t="s">
        <v>220</v>
      </c>
      <c r="AT147" s="219" t="s">
        <v>140</v>
      </c>
      <c r="AU147" s="219" t="s">
        <v>85</v>
      </c>
      <c r="AY147" s="19" t="s">
        <v>132</v>
      </c>
      <c r="BE147" s="220">
        <f>IF(N147="základní",J147,0)</f>
        <v>0</v>
      </c>
      <c r="BF147" s="220">
        <f>IF(N147="snížená",J147,0)</f>
        <v>0</v>
      </c>
      <c r="BG147" s="220">
        <f>IF(N147="zákl. přenesená",J147,0)</f>
        <v>0</v>
      </c>
      <c r="BH147" s="220">
        <f>IF(N147="sníž. přenesená",J147,0)</f>
        <v>0</v>
      </c>
      <c r="BI147" s="220">
        <f>IF(N147="nulová",J147,0)</f>
        <v>0</v>
      </c>
      <c r="BJ147" s="19" t="s">
        <v>83</v>
      </c>
      <c r="BK147" s="220">
        <f>ROUND(I147*H147,2)</f>
        <v>0</v>
      </c>
      <c r="BL147" s="19" t="s">
        <v>220</v>
      </c>
      <c r="BM147" s="219" t="s">
        <v>385</v>
      </c>
    </row>
    <row r="148" s="2" customFormat="1">
      <c r="A148" s="40"/>
      <c r="B148" s="41"/>
      <c r="C148" s="42"/>
      <c r="D148" s="221" t="s">
        <v>142</v>
      </c>
      <c r="E148" s="42"/>
      <c r="F148" s="222" t="s">
        <v>384</v>
      </c>
      <c r="G148" s="42"/>
      <c r="H148" s="42"/>
      <c r="I148" s="223"/>
      <c r="J148" s="42"/>
      <c r="K148" s="42"/>
      <c r="L148" s="46"/>
      <c r="M148" s="224"/>
      <c r="N148" s="225"/>
      <c r="O148" s="86"/>
      <c r="P148" s="86"/>
      <c r="Q148" s="86"/>
      <c r="R148" s="86"/>
      <c r="S148" s="86"/>
      <c r="T148" s="87"/>
      <c r="U148" s="40"/>
      <c r="V148" s="40"/>
      <c r="W148" s="40"/>
      <c r="X148" s="40"/>
      <c r="Y148" s="40"/>
      <c r="Z148" s="40"/>
      <c r="AA148" s="40"/>
      <c r="AB148" s="40"/>
      <c r="AC148" s="40"/>
      <c r="AD148" s="40"/>
      <c r="AE148" s="40"/>
      <c r="AT148" s="19" t="s">
        <v>142</v>
      </c>
      <c r="AU148" s="19" t="s">
        <v>85</v>
      </c>
    </row>
    <row r="149" s="2" customFormat="1" ht="24.15" customHeight="1">
      <c r="A149" s="40"/>
      <c r="B149" s="41"/>
      <c r="C149" s="207" t="s">
        <v>386</v>
      </c>
      <c r="D149" s="207" t="s">
        <v>140</v>
      </c>
      <c r="E149" s="208" t="s">
        <v>387</v>
      </c>
      <c r="F149" s="209" t="s">
        <v>388</v>
      </c>
      <c r="G149" s="210" t="s">
        <v>151</v>
      </c>
      <c r="H149" s="211">
        <v>1</v>
      </c>
      <c r="I149" s="212"/>
      <c r="J149" s="213">
        <f>ROUND(I149*H149,2)</f>
        <v>0</v>
      </c>
      <c r="K149" s="214"/>
      <c r="L149" s="46"/>
      <c r="M149" s="215" t="s">
        <v>19</v>
      </c>
      <c r="N149" s="216" t="s">
        <v>46</v>
      </c>
      <c r="O149" s="86"/>
      <c r="P149" s="217">
        <f>O149*H149</f>
        <v>0</v>
      </c>
      <c r="Q149" s="217">
        <v>0</v>
      </c>
      <c r="R149" s="217">
        <f>Q149*H149</f>
        <v>0</v>
      </c>
      <c r="S149" s="217">
        <v>0</v>
      </c>
      <c r="T149" s="218">
        <f>S149*H149</f>
        <v>0</v>
      </c>
      <c r="U149" s="40"/>
      <c r="V149" s="40"/>
      <c r="W149" s="40"/>
      <c r="X149" s="40"/>
      <c r="Y149" s="40"/>
      <c r="Z149" s="40"/>
      <c r="AA149" s="40"/>
      <c r="AB149" s="40"/>
      <c r="AC149" s="40"/>
      <c r="AD149" s="40"/>
      <c r="AE149" s="40"/>
      <c r="AR149" s="219" t="s">
        <v>220</v>
      </c>
      <c r="AT149" s="219" t="s">
        <v>140</v>
      </c>
      <c r="AU149" s="219" t="s">
        <v>85</v>
      </c>
      <c r="AY149" s="19" t="s">
        <v>132</v>
      </c>
      <c r="BE149" s="220">
        <f>IF(N149="základní",J149,0)</f>
        <v>0</v>
      </c>
      <c r="BF149" s="220">
        <f>IF(N149="snížená",J149,0)</f>
        <v>0</v>
      </c>
      <c r="BG149" s="220">
        <f>IF(N149="zákl. přenesená",J149,0)</f>
        <v>0</v>
      </c>
      <c r="BH149" s="220">
        <f>IF(N149="sníž. přenesená",J149,0)</f>
        <v>0</v>
      </c>
      <c r="BI149" s="220">
        <f>IF(N149="nulová",J149,0)</f>
        <v>0</v>
      </c>
      <c r="BJ149" s="19" t="s">
        <v>83</v>
      </c>
      <c r="BK149" s="220">
        <f>ROUND(I149*H149,2)</f>
        <v>0</v>
      </c>
      <c r="BL149" s="19" t="s">
        <v>220</v>
      </c>
      <c r="BM149" s="219" t="s">
        <v>389</v>
      </c>
    </row>
    <row r="150" s="2" customFormat="1">
      <c r="A150" s="40"/>
      <c r="B150" s="41"/>
      <c r="C150" s="42"/>
      <c r="D150" s="221" t="s">
        <v>142</v>
      </c>
      <c r="E150" s="42"/>
      <c r="F150" s="222" t="s">
        <v>388</v>
      </c>
      <c r="G150" s="42"/>
      <c r="H150" s="42"/>
      <c r="I150" s="223"/>
      <c r="J150" s="42"/>
      <c r="K150" s="42"/>
      <c r="L150" s="46"/>
      <c r="M150" s="224"/>
      <c r="N150" s="225"/>
      <c r="O150" s="86"/>
      <c r="P150" s="86"/>
      <c r="Q150" s="86"/>
      <c r="R150" s="86"/>
      <c r="S150" s="86"/>
      <c r="T150" s="87"/>
      <c r="U150" s="40"/>
      <c r="V150" s="40"/>
      <c r="W150" s="40"/>
      <c r="X150" s="40"/>
      <c r="Y150" s="40"/>
      <c r="Z150" s="40"/>
      <c r="AA150" s="40"/>
      <c r="AB150" s="40"/>
      <c r="AC150" s="40"/>
      <c r="AD150" s="40"/>
      <c r="AE150" s="40"/>
      <c r="AT150" s="19" t="s">
        <v>142</v>
      </c>
      <c r="AU150" s="19" t="s">
        <v>85</v>
      </c>
    </row>
    <row r="151" s="2" customFormat="1" ht="37.8" customHeight="1">
      <c r="A151" s="40"/>
      <c r="B151" s="41"/>
      <c r="C151" s="207" t="s">
        <v>390</v>
      </c>
      <c r="D151" s="207" t="s">
        <v>140</v>
      </c>
      <c r="E151" s="208" t="s">
        <v>391</v>
      </c>
      <c r="F151" s="209" t="s">
        <v>392</v>
      </c>
      <c r="G151" s="210" t="s">
        <v>151</v>
      </c>
      <c r="H151" s="211">
        <v>1</v>
      </c>
      <c r="I151" s="212"/>
      <c r="J151" s="213">
        <f>ROUND(I151*H151,2)</f>
        <v>0</v>
      </c>
      <c r="K151" s="214"/>
      <c r="L151" s="46"/>
      <c r="M151" s="215" t="s">
        <v>19</v>
      </c>
      <c r="N151" s="216" t="s">
        <v>46</v>
      </c>
      <c r="O151" s="86"/>
      <c r="P151" s="217">
        <f>O151*H151</f>
        <v>0</v>
      </c>
      <c r="Q151" s="217">
        <v>0</v>
      </c>
      <c r="R151" s="217">
        <f>Q151*H151</f>
        <v>0</v>
      </c>
      <c r="S151" s="217">
        <v>0</v>
      </c>
      <c r="T151" s="218">
        <f>S151*H151</f>
        <v>0</v>
      </c>
      <c r="U151" s="40"/>
      <c r="V151" s="40"/>
      <c r="W151" s="40"/>
      <c r="X151" s="40"/>
      <c r="Y151" s="40"/>
      <c r="Z151" s="40"/>
      <c r="AA151" s="40"/>
      <c r="AB151" s="40"/>
      <c r="AC151" s="40"/>
      <c r="AD151" s="40"/>
      <c r="AE151" s="40"/>
      <c r="AR151" s="219" t="s">
        <v>220</v>
      </c>
      <c r="AT151" s="219" t="s">
        <v>140</v>
      </c>
      <c r="AU151" s="219" t="s">
        <v>85</v>
      </c>
      <c r="AY151" s="19" t="s">
        <v>132</v>
      </c>
      <c r="BE151" s="220">
        <f>IF(N151="základní",J151,0)</f>
        <v>0</v>
      </c>
      <c r="BF151" s="220">
        <f>IF(N151="snížená",J151,0)</f>
        <v>0</v>
      </c>
      <c r="BG151" s="220">
        <f>IF(N151="zákl. přenesená",J151,0)</f>
        <v>0</v>
      </c>
      <c r="BH151" s="220">
        <f>IF(N151="sníž. přenesená",J151,0)</f>
        <v>0</v>
      </c>
      <c r="BI151" s="220">
        <f>IF(N151="nulová",J151,0)</f>
        <v>0</v>
      </c>
      <c r="BJ151" s="19" t="s">
        <v>83</v>
      </c>
      <c r="BK151" s="220">
        <f>ROUND(I151*H151,2)</f>
        <v>0</v>
      </c>
      <c r="BL151" s="19" t="s">
        <v>220</v>
      </c>
      <c r="BM151" s="219" t="s">
        <v>393</v>
      </c>
    </row>
    <row r="152" s="2" customFormat="1">
      <c r="A152" s="40"/>
      <c r="B152" s="41"/>
      <c r="C152" s="42"/>
      <c r="D152" s="221" t="s">
        <v>142</v>
      </c>
      <c r="E152" s="42"/>
      <c r="F152" s="222" t="s">
        <v>392</v>
      </c>
      <c r="G152" s="42"/>
      <c r="H152" s="42"/>
      <c r="I152" s="223"/>
      <c r="J152" s="42"/>
      <c r="K152" s="42"/>
      <c r="L152" s="46"/>
      <c r="M152" s="224"/>
      <c r="N152" s="225"/>
      <c r="O152" s="86"/>
      <c r="P152" s="86"/>
      <c r="Q152" s="86"/>
      <c r="R152" s="86"/>
      <c r="S152" s="86"/>
      <c r="T152" s="87"/>
      <c r="U152" s="40"/>
      <c r="V152" s="40"/>
      <c r="W152" s="40"/>
      <c r="X152" s="40"/>
      <c r="Y152" s="40"/>
      <c r="Z152" s="40"/>
      <c r="AA152" s="40"/>
      <c r="AB152" s="40"/>
      <c r="AC152" s="40"/>
      <c r="AD152" s="40"/>
      <c r="AE152" s="40"/>
      <c r="AT152" s="19" t="s">
        <v>142</v>
      </c>
      <c r="AU152" s="19" t="s">
        <v>85</v>
      </c>
    </row>
    <row r="153" s="2" customFormat="1" ht="44.25" customHeight="1">
      <c r="A153" s="40"/>
      <c r="B153" s="41"/>
      <c r="C153" s="207" t="s">
        <v>394</v>
      </c>
      <c r="D153" s="207" t="s">
        <v>140</v>
      </c>
      <c r="E153" s="208" t="s">
        <v>395</v>
      </c>
      <c r="F153" s="209" t="s">
        <v>396</v>
      </c>
      <c r="G153" s="210" t="s">
        <v>151</v>
      </c>
      <c r="H153" s="211">
        <v>1</v>
      </c>
      <c r="I153" s="212"/>
      <c r="J153" s="213">
        <f>ROUND(I153*H153,2)</f>
        <v>0</v>
      </c>
      <c r="K153" s="214"/>
      <c r="L153" s="46"/>
      <c r="M153" s="215" t="s">
        <v>19</v>
      </c>
      <c r="N153" s="216" t="s">
        <v>46</v>
      </c>
      <c r="O153" s="86"/>
      <c r="P153" s="217">
        <f>O153*H153</f>
        <v>0</v>
      </c>
      <c r="Q153" s="217">
        <v>0</v>
      </c>
      <c r="R153" s="217">
        <f>Q153*H153</f>
        <v>0</v>
      </c>
      <c r="S153" s="217">
        <v>0</v>
      </c>
      <c r="T153" s="218">
        <f>S153*H153</f>
        <v>0</v>
      </c>
      <c r="U153" s="40"/>
      <c r="V153" s="40"/>
      <c r="W153" s="40"/>
      <c r="X153" s="40"/>
      <c r="Y153" s="40"/>
      <c r="Z153" s="40"/>
      <c r="AA153" s="40"/>
      <c r="AB153" s="40"/>
      <c r="AC153" s="40"/>
      <c r="AD153" s="40"/>
      <c r="AE153" s="40"/>
      <c r="AR153" s="219" t="s">
        <v>220</v>
      </c>
      <c r="AT153" s="219" t="s">
        <v>140</v>
      </c>
      <c r="AU153" s="219" t="s">
        <v>85</v>
      </c>
      <c r="AY153" s="19" t="s">
        <v>132</v>
      </c>
      <c r="BE153" s="220">
        <f>IF(N153="základní",J153,0)</f>
        <v>0</v>
      </c>
      <c r="BF153" s="220">
        <f>IF(N153="snížená",J153,0)</f>
        <v>0</v>
      </c>
      <c r="BG153" s="220">
        <f>IF(N153="zákl. přenesená",J153,0)</f>
        <v>0</v>
      </c>
      <c r="BH153" s="220">
        <f>IF(N153="sníž. přenesená",J153,0)</f>
        <v>0</v>
      </c>
      <c r="BI153" s="220">
        <f>IF(N153="nulová",J153,0)</f>
        <v>0</v>
      </c>
      <c r="BJ153" s="19" t="s">
        <v>83</v>
      </c>
      <c r="BK153" s="220">
        <f>ROUND(I153*H153,2)</f>
        <v>0</v>
      </c>
      <c r="BL153" s="19" t="s">
        <v>220</v>
      </c>
      <c r="BM153" s="219" t="s">
        <v>397</v>
      </c>
    </row>
    <row r="154" s="2" customFormat="1">
      <c r="A154" s="40"/>
      <c r="B154" s="41"/>
      <c r="C154" s="42"/>
      <c r="D154" s="221" t="s">
        <v>142</v>
      </c>
      <c r="E154" s="42"/>
      <c r="F154" s="222" t="s">
        <v>396</v>
      </c>
      <c r="G154" s="42"/>
      <c r="H154" s="42"/>
      <c r="I154" s="223"/>
      <c r="J154" s="42"/>
      <c r="K154" s="42"/>
      <c r="L154" s="46"/>
      <c r="M154" s="224"/>
      <c r="N154" s="225"/>
      <c r="O154" s="86"/>
      <c r="P154" s="86"/>
      <c r="Q154" s="86"/>
      <c r="R154" s="86"/>
      <c r="S154" s="86"/>
      <c r="T154" s="87"/>
      <c r="U154" s="40"/>
      <c r="V154" s="40"/>
      <c r="W154" s="40"/>
      <c r="X154" s="40"/>
      <c r="Y154" s="40"/>
      <c r="Z154" s="40"/>
      <c r="AA154" s="40"/>
      <c r="AB154" s="40"/>
      <c r="AC154" s="40"/>
      <c r="AD154" s="40"/>
      <c r="AE154" s="40"/>
      <c r="AT154" s="19" t="s">
        <v>142</v>
      </c>
      <c r="AU154" s="19" t="s">
        <v>85</v>
      </c>
    </row>
    <row r="155" s="12" customFormat="1" ht="22.8" customHeight="1">
      <c r="A155" s="12"/>
      <c r="B155" s="191"/>
      <c r="C155" s="192"/>
      <c r="D155" s="193" t="s">
        <v>74</v>
      </c>
      <c r="E155" s="205" t="s">
        <v>398</v>
      </c>
      <c r="F155" s="205" t="s">
        <v>399</v>
      </c>
      <c r="G155" s="192"/>
      <c r="H155" s="192"/>
      <c r="I155" s="195"/>
      <c r="J155" s="206">
        <f>BK155</f>
        <v>0</v>
      </c>
      <c r="K155" s="192"/>
      <c r="L155" s="197"/>
      <c r="M155" s="198"/>
      <c r="N155" s="199"/>
      <c r="O155" s="199"/>
      <c r="P155" s="200">
        <f>SUM(P156:P158)</f>
        <v>0</v>
      </c>
      <c r="Q155" s="199"/>
      <c r="R155" s="200">
        <f>SUM(R156:R158)</f>
        <v>0</v>
      </c>
      <c r="S155" s="199"/>
      <c r="T155" s="201">
        <f>SUM(T156:T158)</f>
        <v>0.00097999999999999997</v>
      </c>
      <c r="U155" s="12"/>
      <c r="V155" s="12"/>
      <c r="W155" s="12"/>
      <c r="X155" s="12"/>
      <c r="Y155" s="12"/>
      <c r="Z155" s="12"/>
      <c r="AA155" s="12"/>
      <c r="AB155" s="12"/>
      <c r="AC155" s="12"/>
      <c r="AD155" s="12"/>
      <c r="AE155" s="12"/>
      <c r="AR155" s="202" t="s">
        <v>85</v>
      </c>
      <c r="AT155" s="203" t="s">
        <v>74</v>
      </c>
      <c r="AU155" s="203" t="s">
        <v>83</v>
      </c>
      <c r="AY155" s="202" t="s">
        <v>132</v>
      </c>
      <c r="BK155" s="204">
        <f>SUM(BK156:BK158)</f>
        <v>0</v>
      </c>
    </row>
    <row r="156" s="2" customFormat="1" ht="16.5" customHeight="1">
      <c r="A156" s="40"/>
      <c r="B156" s="41"/>
      <c r="C156" s="207" t="s">
        <v>400</v>
      </c>
      <c r="D156" s="207" t="s">
        <v>140</v>
      </c>
      <c r="E156" s="208" t="s">
        <v>401</v>
      </c>
      <c r="F156" s="209" t="s">
        <v>402</v>
      </c>
      <c r="G156" s="210" t="s">
        <v>354</v>
      </c>
      <c r="H156" s="211">
        <v>2</v>
      </c>
      <c r="I156" s="212"/>
      <c r="J156" s="213">
        <f>ROUND(I156*H156,2)</f>
        <v>0</v>
      </c>
      <c r="K156" s="214"/>
      <c r="L156" s="46"/>
      <c r="M156" s="215" t="s">
        <v>19</v>
      </c>
      <c r="N156" s="216" t="s">
        <v>46</v>
      </c>
      <c r="O156" s="86"/>
      <c r="P156" s="217">
        <f>O156*H156</f>
        <v>0</v>
      </c>
      <c r="Q156" s="217">
        <v>0</v>
      </c>
      <c r="R156" s="217">
        <f>Q156*H156</f>
        <v>0</v>
      </c>
      <c r="S156" s="217">
        <v>0.00048999999999999998</v>
      </c>
      <c r="T156" s="218">
        <f>S156*H156</f>
        <v>0.00097999999999999997</v>
      </c>
      <c r="U156" s="40"/>
      <c r="V156" s="40"/>
      <c r="W156" s="40"/>
      <c r="X156" s="40"/>
      <c r="Y156" s="40"/>
      <c r="Z156" s="40"/>
      <c r="AA156" s="40"/>
      <c r="AB156" s="40"/>
      <c r="AC156" s="40"/>
      <c r="AD156" s="40"/>
      <c r="AE156" s="40"/>
      <c r="AR156" s="219" t="s">
        <v>220</v>
      </c>
      <c r="AT156" s="219" t="s">
        <v>140</v>
      </c>
      <c r="AU156" s="219" t="s">
        <v>85</v>
      </c>
      <c r="AY156" s="19" t="s">
        <v>132</v>
      </c>
      <c r="BE156" s="220">
        <f>IF(N156="základní",J156,0)</f>
        <v>0</v>
      </c>
      <c r="BF156" s="220">
        <f>IF(N156="snížená",J156,0)</f>
        <v>0</v>
      </c>
      <c r="BG156" s="220">
        <f>IF(N156="zákl. přenesená",J156,0)</f>
        <v>0</v>
      </c>
      <c r="BH156" s="220">
        <f>IF(N156="sníž. přenesená",J156,0)</f>
        <v>0</v>
      </c>
      <c r="BI156" s="220">
        <f>IF(N156="nulová",J156,0)</f>
        <v>0</v>
      </c>
      <c r="BJ156" s="19" t="s">
        <v>83</v>
      </c>
      <c r="BK156" s="220">
        <f>ROUND(I156*H156,2)</f>
        <v>0</v>
      </c>
      <c r="BL156" s="19" t="s">
        <v>220</v>
      </c>
      <c r="BM156" s="219" t="s">
        <v>403</v>
      </c>
    </row>
    <row r="157" s="2" customFormat="1">
      <c r="A157" s="40"/>
      <c r="B157" s="41"/>
      <c r="C157" s="42"/>
      <c r="D157" s="221" t="s">
        <v>142</v>
      </c>
      <c r="E157" s="42"/>
      <c r="F157" s="222" t="s">
        <v>404</v>
      </c>
      <c r="G157" s="42"/>
      <c r="H157" s="42"/>
      <c r="I157" s="223"/>
      <c r="J157" s="42"/>
      <c r="K157" s="42"/>
      <c r="L157" s="46"/>
      <c r="M157" s="224"/>
      <c r="N157" s="225"/>
      <c r="O157" s="86"/>
      <c r="P157" s="86"/>
      <c r="Q157" s="86"/>
      <c r="R157" s="86"/>
      <c r="S157" s="86"/>
      <c r="T157" s="87"/>
      <c r="U157" s="40"/>
      <c r="V157" s="40"/>
      <c r="W157" s="40"/>
      <c r="X157" s="40"/>
      <c r="Y157" s="40"/>
      <c r="Z157" s="40"/>
      <c r="AA157" s="40"/>
      <c r="AB157" s="40"/>
      <c r="AC157" s="40"/>
      <c r="AD157" s="40"/>
      <c r="AE157" s="40"/>
      <c r="AT157" s="19" t="s">
        <v>142</v>
      </c>
      <c r="AU157" s="19" t="s">
        <v>85</v>
      </c>
    </row>
    <row r="158" s="2" customFormat="1">
      <c r="A158" s="40"/>
      <c r="B158" s="41"/>
      <c r="C158" s="42"/>
      <c r="D158" s="226" t="s">
        <v>143</v>
      </c>
      <c r="E158" s="42"/>
      <c r="F158" s="227" t="s">
        <v>405</v>
      </c>
      <c r="G158" s="42"/>
      <c r="H158" s="42"/>
      <c r="I158" s="223"/>
      <c r="J158" s="42"/>
      <c r="K158" s="42"/>
      <c r="L158" s="46"/>
      <c r="M158" s="224"/>
      <c r="N158" s="225"/>
      <c r="O158" s="86"/>
      <c r="P158" s="86"/>
      <c r="Q158" s="86"/>
      <c r="R158" s="86"/>
      <c r="S158" s="86"/>
      <c r="T158" s="87"/>
      <c r="U158" s="40"/>
      <c r="V158" s="40"/>
      <c r="W158" s="40"/>
      <c r="X158" s="40"/>
      <c r="Y158" s="40"/>
      <c r="Z158" s="40"/>
      <c r="AA158" s="40"/>
      <c r="AB158" s="40"/>
      <c r="AC158" s="40"/>
      <c r="AD158" s="40"/>
      <c r="AE158" s="40"/>
      <c r="AT158" s="19" t="s">
        <v>143</v>
      </c>
      <c r="AU158" s="19" t="s">
        <v>85</v>
      </c>
    </row>
    <row r="159" s="12" customFormat="1" ht="22.8" customHeight="1">
      <c r="A159" s="12"/>
      <c r="B159" s="191"/>
      <c r="C159" s="192"/>
      <c r="D159" s="193" t="s">
        <v>74</v>
      </c>
      <c r="E159" s="205" t="s">
        <v>406</v>
      </c>
      <c r="F159" s="205" t="s">
        <v>407</v>
      </c>
      <c r="G159" s="192"/>
      <c r="H159" s="192"/>
      <c r="I159" s="195"/>
      <c r="J159" s="206">
        <f>BK159</f>
        <v>0</v>
      </c>
      <c r="K159" s="192"/>
      <c r="L159" s="197"/>
      <c r="M159" s="198"/>
      <c r="N159" s="199"/>
      <c r="O159" s="199"/>
      <c r="P159" s="200">
        <f>SUM(P160:P165)</f>
        <v>0</v>
      </c>
      <c r="Q159" s="199"/>
      <c r="R159" s="200">
        <f>SUM(R160:R165)</f>
        <v>0.00117</v>
      </c>
      <c r="S159" s="199"/>
      <c r="T159" s="201">
        <f>SUM(T160:T165)</f>
        <v>0</v>
      </c>
      <c r="U159" s="12"/>
      <c r="V159" s="12"/>
      <c r="W159" s="12"/>
      <c r="X159" s="12"/>
      <c r="Y159" s="12"/>
      <c r="Z159" s="12"/>
      <c r="AA159" s="12"/>
      <c r="AB159" s="12"/>
      <c r="AC159" s="12"/>
      <c r="AD159" s="12"/>
      <c r="AE159" s="12"/>
      <c r="AR159" s="202" t="s">
        <v>85</v>
      </c>
      <c r="AT159" s="203" t="s">
        <v>74</v>
      </c>
      <c r="AU159" s="203" t="s">
        <v>83</v>
      </c>
      <c r="AY159" s="202" t="s">
        <v>132</v>
      </c>
      <c r="BK159" s="204">
        <f>SUM(BK160:BK165)</f>
        <v>0</v>
      </c>
    </row>
    <row r="160" s="2" customFormat="1" ht="33" customHeight="1">
      <c r="A160" s="40"/>
      <c r="B160" s="41"/>
      <c r="C160" s="207" t="s">
        <v>408</v>
      </c>
      <c r="D160" s="207" t="s">
        <v>140</v>
      </c>
      <c r="E160" s="208" t="s">
        <v>409</v>
      </c>
      <c r="F160" s="209" t="s">
        <v>410</v>
      </c>
      <c r="G160" s="210" t="s">
        <v>354</v>
      </c>
      <c r="H160" s="211">
        <v>3</v>
      </c>
      <c r="I160" s="212"/>
      <c r="J160" s="213">
        <f>ROUND(I160*H160,2)</f>
        <v>0</v>
      </c>
      <c r="K160" s="214"/>
      <c r="L160" s="46"/>
      <c r="M160" s="215" t="s">
        <v>19</v>
      </c>
      <c r="N160" s="216" t="s">
        <v>46</v>
      </c>
      <c r="O160" s="86"/>
      <c r="P160" s="217">
        <f>O160*H160</f>
        <v>0</v>
      </c>
      <c r="Q160" s="217">
        <v>0.00038999999999999999</v>
      </c>
      <c r="R160" s="217">
        <f>Q160*H160</f>
        <v>0.00117</v>
      </c>
      <c r="S160" s="217">
        <v>0</v>
      </c>
      <c r="T160" s="218">
        <f>S160*H160</f>
        <v>0</v>
      </c>
      <c r="U160" s="40"/>
      <c r="V160" s="40"/>
      <c r="W160" s="40"/>
      <c r="X160" s="40"/>
      <c r="Y160" s="40"/>
      <c r="Z160" s="40"/>
      <c r="AA160" s="40"/>
      <c r="AB160" s="40"/>
      <c r="AC160" s="40"/>
      <c r="AD160" s="40"/>
      <c r="AE160" s="40"/>
      <c r="AR160" s="219" t="s">
        <v>220</v>
      </c>
      <c r="AT160" s="219" t="s">
        <v>140</v>
      </c>
      <c r="AU160" s="219" t="s">
        <v>85</v>
      </c>
      <c r="AY160" s="19" t="s">
        <v>132</v>
      </c>
      <c r="BE160" s="220">
        <f>IF(N160="základní",J160,0)</f>
        <v>0</v>
      </c>
      <c r="BF160" s="220">
        <f>IF(N160="snížená",J160,0)</f>
        <v>0</v>
      </c>
      <c r="BG160" s="220">
        <f>IF(N160="zákl. přenesená",J160,0)</f>
        <v>0</v>
      </c>
      <c r="BH160" s="220">
        <f>IF(N160="sníž. přenesená",J160,0)</f>
        <v>0</v>
      </c>
      <c r="BI160" s="220">
        <f>IF(N160="nulová",J160,0)</f>
        <v>0</v>
      </c>
      <c r="BJ160" s="19" t="s">
        <v>83</v>
      </c>
      <c r="BK160" s="220">
        <f>ROUND(I160*H160,2)</f>
        <v>0</v>
      </c>
      <c r="BL160" s="19" t="s">
        <v>220</v>
      </c>
      <c r="BM160" s="219" t="s">
        <v>411</v>
      </c>
    </row>
    <row r="161" s="2" customFormat="1">
      <c r="A161" s="40"/>
      <c r="B161" s="41"/>
      <c r="C161" s="42"/>
      <c r="D161" s="221" t="s">
        <v>142</v>
      </c>
      <c r="E161" s="42"/>
      <c r="F161" s="222" t="s">
        <v>412</v>
      </c>
      <c r="G161" s="42"/>
      <c r="H161" s="42"/>
      <c r="I161" s="223"/>
      <c r="J161" s="42"/>
      <c r="K161" s="42"/>
      <c r="L161" s="46"/>
      <c r="M161" s="224"/>
      <c r="N161" s="225"/>
      <c r="O161" s="86"/>
      <c r="P161" s="86"/>
      <c r="Q161" s="86"/>
      <c r="R161" s="86"/>
      <c r="S161" s="86"/>
      <c r="T161" s="87"/>
      <c r="U161" s="40"/>
      <c r="V161" s="40"/>
      <c r="W161" s="40"/>
      <c r="X161" s="40"/>
      <c r="Y161" s="40"/>
      <c r="Z161" s="40"/>
      <c r="AA161" s="40"/>
      <c r="AB161" s="40"/>
      <c r="AC161" s="40"/>
      <c r="AD161" s="40"/>
      <c r="AE161" s="40"/>
      <c r="AT161" s="19" t="s">
        <v>142</v>
      </c>
      <c r="AU161" s="19" t="s">
        <v>85</v>
      </c>
    </row>
    <row r="162" s="2" customFormat="1">
      <c r="A162" s="40"/>
      <c r="B162" s="41"/>
      <c r="C162" s="42"/>
      <c r="D162" s="226" t="s">
        <v>143</v>
      </c>
      <c r="E162" s="42"/>
      <c r="F162" s="227" t="s">
        <v>413</v>
      </c>
      <c r="G162" s="42"/>
      <c r="H162" s="42"/>
      <c r="I162" s="223"/>
      <c r="J162" s="42"/>
      <c r="K162" s="42"/>
      <c r="L162" s="46"/>
      <c r="M162" s="224"/>
      <c r="N162" s="225"/>
      <c r="O162" s="86"/>
      <c r="P162" s="86"/>
      <c r="Q162" s="86"/>
      <c r="R162" s="86"/>
      <c r="S162" s="86"/>
      <c r="T162" s="87"/>
      <c r="U162" s="40"/>
      <c r="V162" s="40"/>
      <c r="W162" s="40"/>
      <c r="X162" s="40"/>
      <c r="Y162" s="40"/>
      <c r="Z162" s="40"/>
      <c r="AA162" s="40"/>
      <c r="AB162" s="40"/>
      <c r="AC162" s="40"/>
      <c r="AD162" s="40"/>
      <c r="AE162" s="40"/>
      <c r="AT162" s="19" t="s">
        <v>143</v>
      </c>
      <c r="AU162" s="19" t="s">
        <v>85</v>
      </c>
    </row>
    <row r="163" s="2" customFormat="1" ht="24.15" customHeight="1">
      <c r="A163" s="40"/>
      <c r="B163" s="41"/>
      <c r="C163" s="207" t="s">
        <v>414</v>
      </c>
      <c r="D163" s="207" t="s">
        <v>140</v>
      </c>
      <c r="E163" s="208" t="s">
        <v>415</v>
      </c>
      <c r="F163" s="209" t="s">
        <v>416</v>
      </c>
      <c r="G163" s="210" t="s">
        <v>184</v>
      </c>
      <c r="H163" s="211">
        <v>0.001</v>
      </c>
      <c r="I163" s="212"/>
      <c r="J163" s="213">
        <f>ROUND(I163*H163,2)</f>
        <v>0</v>
      </c>
      <c r="K163" s="214"/>
      <c r="L163" s="46"/>
      <c r="M163" s="215" t="s">
        <v>19</v>
      </c>
      <c r="N163" s="216" t="s">
        <v>46</v>
      </c>
      <c r="O163" s="86"/>
      <c r="P163" s="217">
        <f>O163*H163</f>
        <v>0</v>
      </c>
      <c r="Q163" s="217">
        <v>0</v>
      </c>
      <c r="R163" s="217">
        <f>Q163*H163</f>
        <v>0</v>
      </c>
      <c r="S163" s="217">
        <v>0</v>
      </c>
      <c r="T163" s="218">
        <f>S163*H163</f>
        <v>0</v>
      </c>
      <c r="U163" s="40"/>
      <c r="V163" s="40"/>
      <c r="W163" s="40"/>
      <c r="X163" s="40"/>
      <c r="Y163" s="40"/>
      <c r="Z163" s="40"/>
      <c r="AA163" s="40"/>
      <c r="AB163" s="40"/>
      <c r="AC163" s="40"/>
      <c r="AD163" s="40"/>
      <c r="AE163" s="40"/>
      <c r="AR163" s="219" t="s">
        <v>220</v>
      </c>
      <c r="AT163" s="219" t="s">
        <v>140</v>
      </c>
      <c r="AU163" s="219" t="s">
        <v>85</v>
      </c>
      <c r="AY163" s="19" t="s">
        <v>132</v>
      </c>
      <c r="BE163" s="220">
        <f>IF(N163="základní",J163,0)</f>
        <v>0</v>
      </c>
      <c r="BF163" s="220">
        <f>IF(N163="snížená",J163,0)</f>
        <v>0</v>
      </c>
      <c r="BG163" s="220">
        <f>IF(N163="zákl. přenesená",J163,0)</f>
        <v>0</v>
      </c>
      <c r="BH163" s="220">
        <f>IF(N163="sníž. přenesená",J163,0)</f>
        <v>0</v>
      </c>
      <c r="BI163" s="220">
        <f>IF(N163="nulová",J163,0)</f>
        <v>0</v>
      </c>
      <c r="BJ163" s="19" t="s">
        <v>83</v>
      </c>
      <c r="BK163" s="220">
        <f>ROUND(I163*H163,2)</f>
        <v>0</v>
      </c>
      <c r="BL163" s="19" t="s">
        <v>220</v>
      </c>
      <c r="BM163" s="219" t="s">
        <v>417</v>
      </c>
    </row>
    <row r="164" s="2" customFormat="1">
      <c r="A164" s="40"/>
      <c r="B164" s="41"/>
      <c r="C164" s="42"/>
      <c r="D164" s="221" t="s">
        <v>142</v>
      </c>
      <c r="E164" s="42"/>
      <c r="F164" s="222" t="s">
        <v>418</v>
      </c>
      <c r="G164" s="42"/>
      <c r="H164" s="42"/>
      <c r="I164" s="223"/>
      <c r="J164" s="42"/>
      <c r="K164" s="42"/>
      <c r="L164" s="46"/>
      <c r="M164" s="224"/>
      <c r="N164" s="225"/>
      <c r="O164" s="86"/>
      <c r="P164" s="86"/>
      <c r="Q164" s="86"/>
      <c r="R164" s="86"/>
      <c r="S164" s="86"/>
      <c r="T164" s="87"/>
      <c r="U164" s="40"/>
      <c r="V164" s="40"/>
      <c r="W164" s="40"/>
      <c r="X164" s="40"/>
      <c r="Y164" s="40"/>
      <c r="Z164" s="40"/>
      <c r="AA164" s="40"/>
      <c r="AB164" s="40"/>
      <c r="AC164" s="40"/>
      <c r="AD164" s="40"/>
      <c r="AE164" s="40"/>
      <c r="AT164" s="19" t="s">
        <v>142</v>
      </c>
      <c r="AU164" s="19" t="s">
        <v>85</v>
      </c>
    </row>
    <row r="165" s="2" customFormat="1">
      <c r="A165" s="40"/>
      <c r="B165" s="41"/>
      <c r="C165" s="42"/>
      <c r="D165" s="226" t="s">
        <v>143</v>
      </c>
      <c r="E165" s="42"/>
      <c r="F165" s="227" t="s">
        <v>419</v>
      </c>
      <c r="G165" s="42"/>
      <c r="H165" s="42"/>
      <c r="I165" s="223"/>
      <c r="J165" s="42"/>
      <c r="K165" s="42"/>
      <c r="L165" s="46"/>
      <c r="M165" s="224"/>
      <c r="N165" s="225"/>
      <c r="O165" s="86"/>
      <c r="P165" s="86"/>
      <c r="Q165" s="86"/>
      <c r="R165" s="86"/>
      <c r="S165" s="86"/>
      <c r="T165" s="87"/>
      <c r="U165" s="40"/>
      <c r="V165" s="40"/>
      <c r="W165" s="40"/>
      <c r="X165" s="40"/>
      <c r="Y165" s="40"/>
      <c r="Z165" s="40"/>
      <c r="AA165" s="40"/>
      <c r="AB165" s="40"/>
      <c r="AC165" s="40"/>
      <c r="AD165" s="40"/>
      <c r="AE165" s="40"/>
      <c r="AT165" s="19" t="s">
        <v>143</v>
      </c>
      <c r="AU165" s="19" t="s">
        <v>85</v>
      </c>
    </row>
    <row r="166" s="12" customFormat="1" ht="25.92" customHeight="1">
      <c r="A166" s="12"/>
      <c r="B166" s="191"/>
      <c r="C166" s="192"/>
      <c r="D166" s="193" t="s">
        <v>74</v>
      </c>
      <c r="E166" s="194" t="s">
        <v>254</v>
      </c>
      <c r="F166" s="194" t="s">
        <v>255</v>
      </c>
      <c r="G166" s="192"/>
      <c r="H166" s="192"/>
      <c r="I166" s="195"/>
      <c r="J166" s="196">
        <f>BK166</f>
        <v>0</v>
      </c>
      <c r="K166" s="192"/>
      <c r="L166" s="197"/>
      <c r="M166" s="198"/>
      <c r="N166" s="199"/>
      <c r="O166" s="199"/>
      <c r="P166" s="200">
        <f>P167</f>
        <v>0</v>
      </c>
      <c r="Q166" s="199"/>
      <c r="R166" s="200">
        <f>R167</f>
        <v>0</v>
      </c>
      <c r="S166" s="199"/>
      <c r="T166" s="201">
        <f>T167</f>
        <v>0</v>
      </c>
      <c r="U166" s="12"/>
      <c r="V166" s="12"/>
      <c r="W166" s="12"/>
      <c r="X166" s="12"/>
      <c r="Y166" s="12"/>
      <c r="Z166" s="12"/>
      <c r="AA166" s="12"/>
      <c r="AB166" s="12"/>
      <c r="AC166" s="12"/>
      <c r="AD166" s="12"/>
      <c r="AE166" s="12"/>
      <c r="AR166" s="202" t="s">
        <v>167</v>
      </c>
      <c r="AT166" s="203" t="s">
        <v>74</v>
      </c>
      <c r="AU166" s="203" t="s">
        <v>75</v>
      </c>
      <c r="AY166" s="202" t="s">
        <v>132</v>
      </c>
      <c r="BK166" s="204">
        <f>BK167</f>
        <v>0</v>
      </c>
    </row>
    <row r="167" s="12" customFormat="1" ht="22.8" customHeight="1">
      <c r="A167" s="12"/>
      <c r="B167" s="191"/>
      <c r="C167" s="192"/>
      <c r="D167" s="193" t="s">
        <v>74</v>
      </c>
      <c r="E167" s="205" t="s">
        <v>256</v>
      </c>
      <c r="F167" s="205" t="s">
        <v>257</v>
      </c>
      <c r="G167" s="192"/>
      <c r="H167" s="192"/>
      <c r="I167" s="195"/>
      <c r="J167" s="206">
        <f>BK167</f>
        <v>0</v>
      </c>
      <c r="K167" s="192"/>
      <c r="L167" s="197"/>
      <c r="M167" s="198"/>
      <c r="N167" s="199"/>
      <c r="O167" s="199"/>
      <c r="P167" s="200">
        <f>SUM(P168:P170)</f>
        <v>0</v>
      </c>
      <c r="Q167" s="199"/>
      <c r="R167" s="200">
        <f>SUM(R168:R170)</f>
        <v>0</v>
      </c>
      <c r="S167" s="199"/>
      <c r="T167" s="201">
        <f>SUM(T168:T170)</f>
        <v>0</v>
      </c>
      <c r="U167" s="12"/>
      <c r="V167" s="12"/>
      <c r="W167" s="12"/>
      <c r="X167" s="12"/>
      <c r="Y167" s="12"/>
      <c r="Z167" s="12"/>
      <c r="AA167" s="12"/>
      <c r="AB167" s="12"/>
      <c r="AC167" s="12"/>
      <c r="AD167" s="12"/>
      <c r="AE167" s="12"/>
      <c r="AR167" s="202" t="s">
        <v>167</v>
      </c>
      <c r="AT167" s="203" t="s">
        <v>74</v>
      </c>
      <c r="AU167" s="203" t="s">
        <v>83</v>
      </c>
      <c r="AY167" s="202" t="s">
        <v>132</v>
      </c>
      <c r="BK167" s="204">
        <f>SUM(BK168:BK170)</f>
        <v>0</v>
      </c>
    </row>
    <row r="168" s="2" customFormat="1" ht="16.5" customHeight="1">
      <c r="A168" s="40"/>
      <c r="B168" s="41"/>
      <c r="C168" s="207" t="s">
        <v>420</v>
      </c>
      <c r="D168" s="207" t="s">
        <v>140</v>
      </c>
      <c r="E168" s="208" t="s">
        <v>259</v>
      </c>
      <c r="F168" s="209" t="s">
        <v>260</v>
      </c>
      <c r="G168" s="210" t="s">
        <v>151</v>
      </c>
      <c r="H168" s="211">
        <v>1</v>
      </c>
      <c r="I168" s="212"/>
      <c r="J168" s="213">
        <f>ROUND(I168*H168,2)</f>
        <v>0</v>
      </c>
      <c r="K168" s="214"/>
      <c r="L168" s="46"/>
      <c r="M168" s="215" t="s">
        <v>19</v>
      </c>
      <c r="N168" s="216" t="s">
        <v>46</v>
      </c>
      <c r="O168" s="86"/>
      <c r="P168" s="217">
        <f>O168*H168</f>
        <v>0</v>
      </c>
      <c r="Q168" s="217">
        <v>0</v>
      </c>
      <c r="R168" s="217">
        <f>Q168*H168</f>
        <v>0</v>
      </c>
      <c r="S168" s="217">
        <v>0</v>
      </c>
      <c r="T168" s="218">
        <f>S168*H168</f>
        <v>0</v>
      </c>
      <c r="U168" s="40"/>
      <c r="V168" s="40"/>
      <c r="W168" s="40"/>
      <c r="X168" s="40"/>
      <c r="Y168" s="40"/>
      <c r="Z168" s="40"/>
      <c r="AA168" s="40"/>
      <c r="AB168" s="40"/>
      <c r="AC168" s="40"/>
      <c r="AD168" s="40"/>
      <c r="AE168" s="40"/>
      <c r="AR168" s="219" t="s">
        <v>261</v>
      </c>
      <c r="AT168" s="219" t="s">
        <v>140</v>
      </c>
      <c r="AU168" s="219" t="s">
        <v>85</v>
      </c>
      <c r="AY168" s="19" t="s">
        <v>132</v>
      </c>
      <c r="BE168" s="220">
        <f>IF(N168="základní",J168,0)</f>
        <v>0</v>
      </c>
      <c r="BF168" s="220">
        <f>IF(N168="snížená",J168,0)</f>
        <v>0</v>
      </c>
      <c r="BG168" s="220">
        <f>IF(N168="zákl. přenesená",J168,0)</f>
        <v>0</v>
      </c>
      <c r="BH168" s="220">
        <f>IF(N168="sníž. přenesená",J168,0)</f>
        <v>0</v>
      </c>
      <c r="BI168" s="220">
        <f>IF(N168="nulová",J168,0)</f>
        <v>0</v>
      </c>
      <c r="BJ168" s="19" t="s">
        <v>83</v>
      </c>
      <c r="BK168" s="220">
        <f>ROUND(I168*H168,2)</f>
        <v>0</v>
      </c>
      <c r="BL168" s="19" t="s">
        <v>261</v>
      </c>
      <c r="BM168" s="219" t="s">
        <v>421</v>
      </c>
    </row>
    <row r="169" s="2" customFormat="1">
      <c r="A169" s="40"/>
      <c r="B169" s="41"/>
      <c r="C169" s="42"/>
      <c r="D169" s="221" t="s">
        <v>142</v>
      </c>
      <c r="E169" s="42"/>
      <c r="F169" s="222" t="s">
        <v>260</v>
      </c>
      <c r="G169" s="42"/>
      <c r="H169" s="42"/>
      <c r="I169" s="223"/>
      <c r="J169" s="42"/>
      <c r="K169" s="42"/>
      <c r="L169" s="46"/>
      <c r="M169" s="224"/>
      <c r="N169" s="225"/>
      <c r="O169" s="86"/>
      <c r="P169" s="86"/>
      <c r="Q169" s="86"/>
      <c r="R169" s="86"/>
      <c r="S169" s="86"/>
      <c r="T169" s="87"/>
      <c r="U169" s="40"/>
      <c r="V169" s="40"/>
      <c r="W169" s="40"/>
      <c r="X169" s="40"/>
      <c r="Y169" s="40"/>
      <c r="Z169" s="40"/>
      <c r="AA169" s="40"/>
      <c r="AB169" s="40"/>
      <c r="AC169" s="40"/>
      <c r="AD169" s="40"/>
      <c r="AE169" s="40"/>
      <c r="AT169" s="19" t="s">
        <v>142</v>
      </c>
      <c r="AU169" s="19" t="s">
        <v>85</v>
      </c>
    </row>
    <row r="170" s="2" customFormat="1">
      <c r="A170" s="40"/>
      <c r="B170" s="41"/>
      <c r="C170" s="42"/>
      <c r="D170" s="226" t="s">
        <v>143</v>
      </c>
      <c r="E170" s="42"/>
      <c r="F170" s="227" t="s">
        <v>263</v>
      </c>
      <c r="G170" s="42"/>
      <c r="H170" s="42"/>
      <c r="I170" s="223"/>
      <c r="J170" s="42"/>
      <c r="K170" s="42"/>
      <c r="L170" s="46"/>
      <c r="M170" s="261"/>
      <c r="N170" s="262"/>
      <c r="O170" s="263"/>
      <c r="P170" s="263"/>
      <c r="Q170" s="263"/>
      <c r="R170" s="263"/>
      <c r="S170" s="263"/>
      <c r="T170" s="264"/>
      <c r="U170" s="40"/>
      <c r="V170" s="40"/>
      <c r="W170" s="40"/>
      <c r="X170" s="40"/>
      <c r="Y170" s="40"/>
      <c r="Z170" s="40"/>
      <c r="AA170" s="40"/>
      <c r="AB170" s="40"/>
      <c r="AC170" s="40"/>
      <c r="AD170" s="40"/>
      <c r="AE170" s="40"/>
      <c r="AT170" s="19" t="s">
        <v>143</v>
      </c>
      <c r="AU170" s="19" t="s">
        <v>85</v>
      </c>
    </row>
    <row r="171" s="2" customFormat="1" ht="6.96" customHeight="1">
      <c r="A171" s="40"/>
      <c r="B171" s="61"/>
      <c r="C171" s="62"/>
      <c r="D171" s="62"/>
      <c r="E171" s="62"/>
      <c r="F171" s="62"/>
      <c r="G171" s="62"/>
      <c r="H171" s="62"/>
      <c r="I171" s="62"/>
      <c r="J171" s="62"/>
      <c r="K171" s="62"/>
      <c r="L171" s="46"/>
      <c r="M171" s="40"/>
      <c r="O171" s="40"/>
      <c r="P171" s="40"/>
      <c r="Q171" s="40"/>
      <c r="R171" s="40"/>
      <c r="S171" s="40"/>
      <c r="T171" s="40"/>
      <c r="U171" s="40"/>
      <c r="V171" s="40"/>
      <c r="W171" s="40"/>
      <c r="X171" s="40"/>
      <c r="Y171" s="40"/>
      <c r="Z171" s="40"/>
      <c r="AA171" s="40"/>
      <c r="AB171" s="40"/>
      <c r="AC171" s="40"/>
      <c r="AD171" s="40"/>
      <c r="AE171" s="40"/>
    </row>
  </sheetData>
  <sheetProtection sheet="1" autoFilter="0" formatColumns="0" formatRows="0" objects="1" scenarios="1" spinCount="100000" saltValue="JTBQ3LMHHB9PmSMlDTlhr/XI2UVw+otfGFax+C6/G6LreNXmQw5brTBxcRyMH99eeA4S1J75ojJmD6FYElarvA==" hashValue="UEe++4RdoRN++jC21eNQgwHf6dcOr/RiNLxqR0ZfkehoicfM2R076FxYutT9oTz9AV6sTMGKcogUj0Iq6t5ktQ==" algorithmName="SHA-512" password="CC35"/>
  <autoFilter ref="C85:K170"/>
  <mergeCells count="9">
    <mergeCell ref="E7:H7"/>
    <mergeCell ref="E9:H9"/>
    <mergeCell ref="E18:H18"/>
    <mergeCell ref="E27:H27"/>
    <mergeCell ref="E48:H48"/>
    <mergeCell ref="E50:H50"/>
    <mergeCell ref="E76:H76"/>
    <mergeCell ref="E78:H78"/>
    <mergeCell ref="L2:V2"/>
  </mergeCells>
  <hyperlinks>
    <hyperlink ref="F91" r:id="rId1" display="https://podminky.urs.cz/item/CS_URS_2026_01/721174041"/>
    <hyperlink ref="F94" r:id="rId2" display="https://podminky.urs.cz/item/CS_URS_2026_01/721174043"/>
    <hyperlink ref="F97" r:id="rId3" display="https://podminky.urs.cz/item/CS_URS_2026_01/721290111"/>
    <hyperlink ref="F100" r:id="rId4" display="https://podminky.urs.cz/item/CS_URS_2026_01/998721121"/>
    <hyperlink ref="F103" r:id="rId5" display="https://podminky.urs.cz/item/CS_URS_2026_01/998721312"/>
    <hyperlink ref="F125" r:id="rId6" display="https://podminky.urs.cz/item/CS_URS_2026_01/722170801"/>
    <hyperlink ref="F130" r:id="rId7" display="https://podminky.urs.cz/item/CS_URS_2026_01/722181851"/>
    <hyperlink ref="F133" r:id="rId8" display="https://podminky.urs.cz/item/CS_URS_2026_01/722224152"/>
    <hyperlink ref="F136" r:id="rId9" display="https://podminky.urs.cz/item/CS_URS_2026_01/722290234"/>
    <hyperlink ref="F139" r:id="rId10" display="https://podminky.urs.cz/item/CS_URS_2026_01/722290246"/>
    <hyperlink ref="F142" r:id="rId11" display="https://podminky.urs.cz/item/CS_URS_2026_01/998722122"/>
    <hyperlink ref="F158" r:id="rId12" display="https://podminky.urs.cz/item/CS_URS_2026_01/725810811"/>
    <hyperlink ref="F162" r:id="rId13" display="https://podminky.urs.cz/item/CS_URS_2026_01/727112052"/>
    <hyperlink ref="F165" r:id="rId14" display="https://podminky.urs.cz/item/CS_URS_2026_01/998727122"/>
    <hyperlink ref="F170" r:id="rId15" display="https://podminky.urs.cz/item/CS_URS_2026_01/013254000"/>
  </hyperlinks>
  <pageMargins left="0.39375" right="0.39375" top="0.39375" bottom="0.39375" header="0" footer="0"/>
  <pageSetup paperSize="9" orientation="portrait" blackAndWhite="1" fitToHeight="100"/>
  <headerFooter>
    <oddFooter>&amp;CStrana &amp;P z &amp;N</oddFooter>
  </headerFooter>
  <drawing r:id="rId16"/>
</worksheet>
</file>

<file path=xl/worksheets/sheet4.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hidden="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19" t="s">
        <v>91</v>
      </c>
    </row>
    <row r="3" s="1" customFormat="1" ht="6.96" customHeight="1">
      <c r="B3" s="130"/>
      <c r="C3" s="131"/>
      <c r="D3" s="131"/>
      <c r="E3" s="131"/>
      <c r="F3" s="131"/>
      <c r="G3" s="131"/>
      <c r="H3" s="131"/>
      <c r="I3" s="131"/>
      <c r="J3" s="131"/>
      <c r="K3" s="131"/>
      <c r="L3" s="22"/>
      <c r="AT3" s="19" t="s">
        <v>85</v>
      </c>
    </row>
    <row r="4" s="1" customFormat="1" ht="24.96" customHeight="1">
      <c r="B4" s="22"/>
      <c r="D4" s="132" t="s">
        <v>98</v>
      </c>
      <c r="L4" s="22"/>
      <c r="M4" s="133" t="s">
        <v>10</v>
      </c>
      <c r="AT4" s="19" t="s">
        <v>4</v>
      </c>
    </row>
    <row r="5" s="1" customFormat="1" ht="6.96" customHeight="1">
      <c r="B5" s="22"/>
      <c r="L5" s="22"/>
    </row>
    <row r="6" s="1" customFormat="1" ht="12" customHeight="1">
      <c r="B6" s="22"/>
      <c r="D6" s="134" t="s">
        <v>16</v>
      </c>
      <c r="L6" s="22"/>
    </row>
    <row r="7" s="1" customFormat="1" ht="16.5" customHeight="1">
      <c r="B7" s="22"/>
      <c r="E7" s="135" t="str">
        <f>'Rekapitulace stavby'!K6</f>
        <v>Sokolovna Turnov - Rekonstrukce kotelny</v>
      </c>
      <c r="F7" s="134"/>
      <c r="G7" s="134"/>
      <c r="H7" s="134"/>
      <c r="L7" s="22"/>
    </row>
    <row r="8" s="2" customFormat="1" ht="12" customHeight="1">
      <c r="A8" s="40"/>
      <c r="B8" s="46"/>
      <c r="C8" s="40"/>
      <c r="D8" s="134" t="s">
        <v>99</v>
      </c>
      <c r="E8" s="40"/>
      <c r="F8" s="40"/>
      <c r="G8" s="40"/>
      <c r="H8" s="40"/>
      <c r="I8" s="40"/>
      <c r="J8" s="40"/>
      <c r="K8" s="40"/>
      <c r="L8" s="136"/>
      <c r="S8" s="40"/>
      <c r="T8" s="40"/>
      <c r="U8" s="40"/>
      <c r="V8" s="40"/>
      <c r="W8" s="40"/>
      <c r="X8" s="40"/>
      <c r="Y8" s="40"/>
      <c r="Z8" s="40"/>
      <c r="AA8" s="40"/>
      <c r="AB8" s="40"/>
      <c r="AC8" s="40"/>
      <c r="AD8" s="40"/>
      <c r="AE8" s="40"/>
    </row>
    <row r="9" s="2" customFormat="1" ht="16.5" customHeight="1">
      <c r="A9" s="40"/>
      <c r="B9" s="46"/>
      <c r="C9" s="40"/>
      <c r="D9" s="40"/>
      <c r="E9" s="137" t="s">
        <v>422</v>
      </c>
      <c r="F9" s="40"/>
      <c r="G9" s="40"/>
      <c r="H9" s="40"/>
      <c r="I9" s="40"/>
      <c r="J9" s="40"/>
      <c r="K9" s="40"/>
      <c r="L9" s="136"/>
      <c r="S9" s="40"/>
      <c r="T9" s="40"/>
      <c r="U9" s="40"/>
      <c r="V9" s="40"/>
      <c r="W9" s="40"/>
      <c r="X9" s="40"/>
      <c r="Y9" s="40"/>
      <c r="Z9" s="40"/>
      <c r="AA9" s="40"/>
      <c r="AB9" s="40"/>
      <c r="AC9" s="40"/>
      <c r="AD9" s="40"/>
      <c r="AE9" s="40"/>
    </row>
    <row r="10" s="2" customFormat="1">
      <c r="A10" s="40"/>
      <c r="B10" s="46"/>
      <c r="C10" s="40"/>
      <c r="D10" s="40"/>
      <c r="E10" s="40"/>
      <c r="F10" s="40"/>
      <c r="G10" s="40"/>
      <c r="H10" s="40"/>
      <c r="I10" s="40"/>
      <c r="J10" s="40"/>
      <c r="K10" s="40"/>
      <c r="L10" s="136"/>
      <c r="S10" s="40"/>
      <c r="T10" s="40"/>
      <c r="U10" s="40"/>
      <c r="V10" s="40"/>
      <c r="W10" s="40"/>
      <c r="X10" s="40"/>
      <c r="Y10" s="40"/>
      <c r="Z10" s="40"/>
      <c r="AA10" s="40"/>
      <c r="AB10" s="40"/>
      <c r="AC10" s="40"/>
      <c r="AD10" s="40"/>
      <c r="AE10" s="40"/>
    </row>
    <row r="11" s="2" customFormat="1" ht="12" customHeight="1">
      <c r="A11" s="40"/>
      <c r="B11" s="46"/>
      <c r="C11" s="40"/>
      <c r="D11" s="134" t="s">
        <v>18</v>
      </c>
      <c r="E11" s="40"/>
      <c r="F11" s="138" t="s">
        <v>19</v>
      </c>
      <c r="G11" s="40"/>
      <c r="H11" s="40"/>
      <c r="I11" s="134" t="s">
        <v>20</v>
      </c>
      <c r="J11" s="138" t="s">
        <v>19</v>
      </c>
      <c r="K11" s="40"/>
      <c r="L11" s="136"/>
      <c r="S11" s="40"/>
      <c r="T11" s="40"/>
      <c r="U11" s="40"/>
      <c r="V11" s="40"/>
      <c r="W11" s="40"/>
      <c r="X11" s="40"/>
      <c r="Y11" s="40"/>
      <c r="Z11" s="40"/>
      <c r="AA11" s="40"/>
      <c r="AB11" s="40"/>
      <c r="AC11" s="40"/>
      <c r="AD11" s="40"/>
      <c r="AE11" s="40"/>
    </row>
    <row r="12" s="2" customFormat="1" ht="12" customHeight="1">
      <c r="A12" s="40"/>
      <c r="B12" s="46"/>
      <c r="C12" s="40"/>
      <c r="D12" s="134" t="s">
        <v>21</v>
      </c>
      <c r="E12" s="40"/>
      <c r="F12" s="138" t="s">
        <v>22</v>
      </c>
      <c r="G12" s="40"/>
      <c r="H12" s="40"/>
      <c r="I12" s="134" t="s">
        <v>23</v>
      </c>
      <c r="J12" s="139" t="str">
        <f>'Rekapitulace stavby'!AN8</f>
        <v>17. 2. 2026</v>
      </c>
      <c r="K12" s="40"/>
      <c r="L12" s="136"/>
      <c r="S12" s="40"/>
      <c r="T12" s="40"/>
      <c r="U12" s="40"/>
      <c r="V12" s="40"/>
      <c r="W12" s="40"/>
      <c r="X12" s="40"/>
      <c r="Y12" s="40"/>
      <c r="Z12" s="40"/>
      <c r="AA12" s="40"/>
      <c r="AB12" s="40"/>
      <c r="AC12" s="40"/>
      <c r="AD12" s="40"/>
      <c r="AE12" s="40"/>
    </row>
    <row r="13" s="2" customFormat="1" ht="10.8" customHeight="1">
      <c r="A13" s="40"/>
      <c r="B13" s="46"/>
      <c r="C13" s="40"/>
      <c r="D13" s="40"/>
      <c r="E13" s="40"/>
      <c r="F13" s="40"/>
      <c r="G13" s="40"/>
      <c r="H13" s="40"/>
      <c r="I13" s="40"/>
      <c r="J13" s="40"/>
      <c r="K13" s="40"/>
      <c r="L13" s="136"/>
      <c r="S13" s="40"/>
      <c r="T13" s="40"/>
      <c r="U13" s="40"/>
      <c r="V13" s="40"/>
      <c r="W13" s="40"/>
      <c r="X13" s="40"/>
      <c r="Y13" s="40"/>
      <c r="Z13" s="40"/>
      <c r="AA13" s="40"/>
      <c r="AB13" s="40"/>
      <c r="AC13" s="40"/>
      <c r="AD13" s="40"/>
      <c r="AE13" s="40"/>
    </row>
    <row r="14" s="2" customFormat="1" ht="12" customHeight="1">
      <c r="A14" s="40"/>
      <c r="B14" s="46"/>
      <c r="C14" s="40"/>
      <c r="D14" s="134" t="s">
        <v>25</v>
      </c>
      <c r="E14" s="40"/>
      <c r="F14" s="40"/>
      <c r="G14" s="40"/>
      <c r="H14" s="40"/>
      <c r="I14" s="134" t="s">
        <v>26</v>
      </c>
      <c r="J14" s="138" t="s">
        <v>27</v>
      </c>
      <c r="K14" s="40"/>
      <c r="L14" s="136"/>
      <c r="S14" s="40"/>
      <c r="T14" s="40"/>
      <c r="U14" s="40"/>
      <c r="V14" s="40"/>
      <c r="W14" s="40"/>
      <c r="X14" s="40"/>
      <c r="Y14" s="40"/>
      <c r="Z14" s="40"/>
      <c r="AA14" s="40"/>
      <c r="AB14" s="40"/>
      <c r="AC14" s="40"/>
      <c r="AD14" s="40"/>
      <c r="AE14" s="40"/>
    </row>
    <row r="15" s="2" customFormat="1" ht="18" customHeight="1">
      <c r="A15" s="40"/>
      <c r="B15" s="46"/>
      <c r="C15" s="40"/>
      <c r="D15" s="40"/>
      <c r="E15" s="138" t="s">
        <v>28</v>
      </c>
      <c r="F15" s="40"/>
      <c r="G15" s="40"/>
      <c r="H15" s="40"/>
      <c r="I15" s="134" t="s">
        <v>29</v>
      </c>
      <c r="J15" s="138" t="s">
        <v>19</v>
      </c>
      <c r="K15" s="40"/>
      <c r="L15" s="136"/>
      <c r="S15" s="40"/>
      <c r="T15" s="40"/>
      <c r="U15" s="40"/>
      <c r="V15" s="40"/>
      <c r="W15" s="40"/>
      <c r="X15" s="40"/>
      <c r="Y15" s="40"/>
      <c r="Z15" s="40"/>
      <c r="AA15" s="40"/>
      <c r="AB15" s="40"/>
      <c r="AC15" s="40"/>
      <c r="AD15" s="40"/>
      <c r="AE15" s="40"/>
    </row>
    <row r="16" s="2" customFormat="1" ht="6.96" customHeight="1">
      <c r="A16" s="40"/>
      <c r="B16" s="46"/>
      <c r="C16" s="40"/>
      <c r="D16" s="40"/>
      <c r="E16" s="40"/>
      <c r="F16" s="40"/>
      <c r="G16" s="40"/>
      <c r="H16" s="40"/>
      <c r="I16" s="40"/>
      <c r="J16" s="40"/>
      <c r="K16" s="40"/>
      <c r="L16" s="136"/>
      <c r="S16" s="40"/>
      <c r="T16" s="40"/>
      <c r="U16" s="40"/>
      <c r="V16" s="40"/>
      <c r="W16" s="40"/>
      <c r="X16" s="40"/>
      <c r="Y16" s="40"/>
      <c r="Z16" s="40"/>
      <c r="AA16" s="40"/>
      <c r="AB16" s="40"/>
      <c r="AC16" s="40"/>
      <c r="AD16" s="40"/>
      <c r="AE16" s="40"/>
    </row>
    <row r="17" s="2" customFormat="1" ht="12" customHeight="1">
      <c r="A17" s="40"/>
      <c r="B17" s="46"/>
      <c r="C17" s="40"/>
      <c r="D17" s="134" t="s">
        <v>30</v>
      </c>
      <c r="E17" s="40"/>
      <c r="F17" s="40"/>
      <c r="G17" s="40"/>
      <c r="H17" s="40"/>
      <c r="I17" s="134" t="s">
        <v>26</v>
      </c>
      <c r="J17" s="35" t="str">
        <f>'Rekapitulace stavby'!AN13</f>
        <v>Vyplň údaj</v>
      </c>
      <c r="K17" s="40"/>
      <c r="L17" s="136"/>
      <c r="S17" s="40"/>
      <c r="T17" s="40"/>
      <c r="U17" s="40"/>
      <c r="V17" s="40"/>
      <c r="W17" s="40"/>
      <c r="X17" s="40"/>
      <c r="Y17" s="40"/>
      <c r="Z17" s="40"/>
      <c r="AA17" s="40"/>
      <c r="AB17" s="40"/>
      <c r="AC17" s="40"/>
      <c r="AD17" s="40"/>
      <c r="AE17" s="40"/>
    </row>
    <row r="18" s="2" customFormat="1" ht="18" customHeight="1">
      <c r="A18" s="40"/>
      <c r="B18" s="46"/>
      <c r="C18" s="40"/>
      <c r="D18" s="40"/>
      <c r="E18" s="35" t="str">
        <f>'Rekapitulace stavby'!E14</f>
        <v>Vyplň údaj</v>
      </c>
      <c r="F18" s="138"/>
      <c r="G18" s="138"/>
      <c r="H18" s="138"/>
      <c r="I18" s="134" t="s">
        <v>29</v>
      </c>
      <c r="J18" s="35" t="str">
        <f>'Rekapitulace stavby'!AN14</f>
        <v>Vyplň údaj</v>
      </c>
      <c r="K18" s="40"/>
      <c r="L18" s="136"/>
      <c r="S18" s="40"/>
      <c r="T18" s="40"/>
      <c r="U18" s="40"/>
      <c r="V18" s="40"/>
      <c r="W18" s="40"/>
      <c r="X18" s="40"/>
      <c r="Y18" s="40"/>
      <c r="Z18" s="40"/>
      <c r="AA18" s="40"/>
      <c r="AB18" s="40"/>
      <c r="AC18" s="40"/>
      <c r="AD18" s="40"/>
      <c r="AE18" s="40"/>
    </row>
    <row r="19" s="2" customFormat="1" ht="6.96" customHeight="1">
      <c r="A19" s="40"/>
      <c r="B19" s="46"/>
      <c r="C19" s="40"/>
      <c r="D19" s="40"/>
      <c r="E19" s="40"/>
      <c r="F19" s="40"/>
      <c r="G19" s="40"/>
      <c r="H19" s="40"/>
      <c r="I19" s="40"/>
      <c r="J19" s="40"/>
      <c r="K19" s="40"/>
      <c r="L19" s="136"/>
      <c r="S19" s="40"/>
      <c r="T19" s="40"/>
      <c r="U19" s="40"/>
      <c r="V19" s="40"/>
      <c r="W19" s="40"/>
      <c r="X19" s="40"/>
      <c r="Y19" s="40"/>
      <c r="Z19" s="40"/>
      <c r="AA19" s="40"/>
      <c r="AB19" s="40"/>
      <c r="AC19" s="40"/>
      <c r="AD19" s="40"/>
      <c r="AE19" s="40"/>
    </row>
    <row r="20" s="2" customFormat="1" ht="12" customHeight="1">
      <c r="A20" s="40"/>
      <c r="B20" s="46"/>
      <c r="C20" s="40"/>
      <c r="D20" s="134" t="s">
        <v>32</v>
      </c>
      <c r="E20" s="40"/>
      <c r="F20" s="40"/>
      <c r="G20" s="40"/>
      <c r="H20" s="40"/>
      <c r="I20" s="134" t="s">
        <v>26</v>
      </c>
      <c r="J20" s="138" t="s">
        <v>33</v>
      </c>
      <c r="K20" s="40"/>
      <c r="L20" s="136"/>
      <c r="S20" s="40"/>
      <c r="T20" s="40"/>
      <c r="U20" s="40"/>
      <c r="V20" s="40"/>
      <c r="W20" s="40"/>
      <c r="X20" s="40"/>
      <c r="Y20" s="40"/>
      <c r="Z20" s="40"/>
      <c r="AA20" s="40"/>
      <c r="AB20" s="40"/>
      <c r="AC20" s="40"/>
      <c r="AD20" s="40"/>
      <c r="AE20" s="40"/>
    </row>
    <row r="21" s="2" customFormat="1" ht="18" customHeight="1">
      <c r="A21" s="40"/>
      <c r="B21" s="46"/>
      <c r="C21" s="40"/>
      <c r="D21" s="40"/>
      <c r="E21" s="138" t="s">
        <v>34</v>
      </c>
      <c r="F21" s="40"/>
      <c r="G21" s="40"/>
      <c r="H21" s="40"/>
      <c r="I21" s="134" t="s">
        <v>29</v>
      </c>
      <c r="J21" s="138" t="s">
        <v>35</v>
      </c>
      <c r="K21" s="40"/>
      <c r="L21" s="136"/>
      <c r="S21" s="40"/>
      <c r="T21" s="40"/>
      <c r="U21" s="40"/>
      <c r="V21" s="40"/>
      <c r="W21" s="40"/>
      <c r="X21" s="40"/>
      <c r="Y21" s="40"/>
      <c r="Z21" s="40"/>
      <c r="AA21" s="40"/>
      <c r="AB21" s="40"/>
      <c r="AC21" s="40"/>
      <c r="AD21" s="40"/>
      <c r="AE21" s="40"/>
    </row>
    <row r="22" s="2" customFormat="1" ht="6.96" customHeight="1">
      <c r="A22" s="40"/>
      <c r="B22" s="46"/>
      <c r="C22" s="40"/>
      <c r="D22" s="40"/>
      <c r="E22" s="40"/>
      <c r="F22" s="40"/>
      <c r="G22" s="40"/>
      <c r="H22" s="40"/>
      <c r="I22" s="40"/>
      <c r="J22" s="40"/>
      <c r="K22" s="40"/>
      <c r="L22" s="136"/>
      <c r="S22" s="40"/>
      <c r="T22" s="40"/>
      <c r="U22" s="40"/>
      <c r="V22" s="40"/>
      <c r="W22" s="40"/>
      <c r="X22" s="40"/>
      <c r="Y22" s="40"/>
      <c r="Z22" s="40"/>
      <c r="AA22" s="40"/>
      <c r="AB22" s="40"/>
      <c r="AC22" s="40"/>
      <c r="AD22" s="40"/>
      <c r="AE22" s="40"/>
    </row>
    <row r="23" s="2" customFormat="1" ht="12" customHeight="1">
      <c r="A23" s="40"/>
      <c r="B23" s="46"/>
      <c r="C23" s="40"/>
      <c r="D23" s="134" t="s">
        <v>37</v>
      </c>
      <c r="E23" s="40"/>
      <c r="F23" s="40"/>
      <c r="G23" s="40"/>
      <c r="H23" s="40"/>
      <c r="I23" s="134" t="s">
        <v>26</v>
      </c>
      <c r="J23" s="138" t="str">
        <f>IF('Rekapitulace stavby'!AN19="","",'Rekapitulace stavby'!AN19)</f>
        <v/>
      </c>
      <c r="K23" s="40"/>
      <c r="L23" s="136"/>
      <c r="S23" s="40"/>
      <c r="T23" s="40"/>
      <c r="U23" s="40"/>
      <c r="V23" s="40"/>
      <c r="W23" s="40"/>
      <c r="X23" s="40"/>
      <c r="Y23" s="40"/>
      <c r="Z23" s="40"/>
      <c r="AA23" s="40"/>
      <c r="AB23" s="40"/>
      <c r="AC23" s="40"/>
      <c r="AD23" s="40"/>
      <c r="AE23" s="40"/>
    </row>
    <row r="24" s="2" customFormat="1" ht="18" customHeight="1">
      <c r="A24" s="40"/>
      <c r="B24" s="46"/>
      <c r="C24" s="40"/>
      <c r="D24" s="40"/>
      <c r="E24" s="138" t="str">
        <f>IF('Rekapitulace stavby'!E20="","",'Rekapitulace stavby'!E20)</f>
        <v xml:space="preserve"> </v>
      </c>
      <c r="F24" s="40"/>
      <c r="G24" s="40"/>
      <c r="H24" s="40"/>
      <c r="I24" s="134" t="s">
        <v>29</v>
      </c>
      <c r="J24" s="138" t="str">
        <f>IF('Rekapitulace stavby'!AN20="","",'Rekapitulace stavby'!AN20)</f>
        <v/>
      </c>
      <c r="K24" s="40"/>
      <c r="L24" s="136"/>
      <c r="S24" s="40"/>
      <c r="T24" s="40"/>
      <c r="U24" s="40"/>
      <c r="V24" s="40"/>
      <c r="W24" s="40"/>
      <c r="X24" s="40"/>
      <c r="Y24" s="40"/>
      <c r="Z24" s="40"/>
      <c r="AA24" s="40"/>
      <c r="AB24" s="40"/>
      <c r="AC24" s="40"/>
      <c r="AD24" s="40"/>
      <c r="AE24" s="40"/>
    </row>
    <row r="25" s="2" customFormat="1" ht="6.96" customHeight="1">
      <c r="A25" s="40"/>
      <c r="B25" s="46"/>
      <c r="C25" s="40"/>
      <c r="D25" s="40"/>
      <c r="E25" s="40"/>
      <c r="F25" s="40"/>
      <c r="G25" s="40"/>
      <c r="H25" s="40"/>
      <c r="I25" s="40"/>
      <c r="J25" s="40"/>
      <c r="K25" s="40"/>
      <c r="L25" s="136"/>
      <c r="S25" s="40"/>
      <c r="T25" s="40"/>
      <c r="U25" s="40"/>
      <c r="V25" s="40"/>
      <c r="W25" s="40"/>
      <c r="X25" s="40"/>
      <c r="Y25" s="40"/>
      <c r="Z25" s="40"/>
      <c r="AA25" s="40"/>
      <c r="AB25" s="40"/>
      <c r="AC25" s="40"/>
      <c r="AD25" s="40"/>
      <c r="AE25" s="40"/>
    </row>
    <row r="26" s="2" customFormat="1" ht="12" customHeight="1">
      <c r="A26" s="40"/>
      <c r="B26" s="46"/>
      <c r="C26" s="40"/>
      <c r="D26" s="134" t="s">
        <v>39</v>
      </c>
      <c r="E26" s="40"/>
      <c r="F26" s="40"/>
      <c r="G26" s="40"/>
      <c r="H26" s="40"/>
      <c r="I26" s="40"/>
      <c r="J26" s="40"/>
      <c r="K26" s="40"/>
      <c r="L26" s="136"/>
      <c r="S26" s="40"/>
      <c r="T26" s="40"/>
      <c r="U26" s="40"/>
      <c r="V26" s="40"/>
      <c r="W26" s="40"/>
      <c r="X26" s="40"/>
      <c r="Y26" s="40"/>
      <c r="Z26" s="40"/>
      <c r="AA26" s="40"/>
      <c r="AB26" s="40"/>
      <c r="AC26" s="40"/>
      <c r="AD26" s="40"/>
      <c r="AE26" s="40"/>
    </row>
    <row r="27" s="8" customFormat="1" ht="16.5" customHeight="1">
      <c r="A27" s="140"/>
      <c r="B27" s="141"/>
      <c r="C27" s="140"/>
      <c r="D27" s="140"/>
      <c r="E27" s="142" t="s">
        <v>19</v>
      </c>
      <c r="F27" s="142"/>
      <c r="G27" s="142"/>
      <c r="H27" s="142"/>
      <c r="I27" s="140"/>
      <c r="J27" s="140"/>
      <c r="K27" s="140"/>
      <c r="L27" s="143"/>
      <c r="S27" s="140"/>
      <c r="T27" s="140"/>
      <c r="U27" s="140"/>
      <c r="V27" s="140"/>
      <c r="W27" s="140"/>
      <c r="X27" s="140"/>
      <c r="Y27" s="140"/>
      <c r="Z27" s="140"/>
      <c r="AA27" s="140"/>
      <c r="AB27" s="140"/>
      <c r="AC27" s="140"/>
      <c r="AD27" s="140"/>
      <c r="AE27" s="140"/>
    </row>
    <row r="28" s="2" customFormat="1" ht="6.96" customHeight="1">
      <c r="A28" s="40"/>
      <c r="B28" s="46"/>
      <c r="C28" s="40"/>
      <c r="D28" s="40"/>
      <c r="E28" s="40"/>
      <c r="F28" s="40"/>
      <c r="G28" s="40"/>
      <c r="H28" s="40"/>
      <c r="I28" s="40"/>
      <c r="J28" s="40"/>
      <c r="K28" s="40"/>
      <c r="L28" s="136"/>
      <c r="S28" s="40"/>
      <c r="T28" s="40"/>
      <c r="U28" s="40"/>
      <c r="V28" s="40"/>
      <c r="W28" s="40"/>
      <c r="X28" s="40"/>
      <c r="Y28" s="40"/>
      <c r="Z28" s="40"/>
      <c r="AA28" s="40"/>
      <c r="AB28" s="40"/>
      <c r="AC28" s="40"/>
      <c r="AD28" s="40"/>
      <c r="AE28" s="40"/>
    </row>
    <row r="29" s="2" customFormat="1" ht="6.96" customHeight="1">
      <c r="A29" s="40"/>
      <c r="B29" s="46"/>
      <c r="C29" s="40"/>
      <c r="D29" s="144"/>
      <c r="E29" s="144"/>
      <c r="F29" s="144"/>
      <c r="G29" s="144"/>
      <c r="H29" s="144"/>
      <c r="I29" s="144"/>
      <c r="J29" s="144"/>
      <c r="K29" s="144"/>
      <c r="L29" s="136"/>
      <c r="S29" s="40"/>
      <c r="T29" s="40"/>
      <c r="U29" s="40"/>
      <c r="V29" s="40"/>
      <c r="W29" s="40"/>
      <c r="X29" s="40"/>
      <c r="Y29" s="40"/>
      <c r="Z29" s="40"/>
      <c r="AA29" s="40"/>
      <c r="AB29" s="40"/>
      <c r="AC29" s="40"/>
      <c r="AD29" s="40"/>
      <c r="AE29" s="40"/>
    </row>
    <row r="30" s="2" customFormat="1" ht="25.44" customHeight="1">
      <c r="A30" s="40"/>
      <c r="B30" s="46"/>
      <c r="C30" s="40"/>
      <c r="D30" s="145" t="s">
        <v>41</v>
      </c>
      <c r="E30" s="40"/>
      <c r="F30" s="40"/>
      <c r="G30" s="40"/>
      <c r="H30" s="40"/>
      <c r="I30" s="40"/>
      <c r="J30" s="146">
        <f>ROUND(J89, 2)</f>
        <v>0</v>
      </c>
      <c r="K30" s="40"/>
      <c r="L30" s="136"/>
      <c r="S30" s="40"/>
      <c r="T30" s="40"/>
      <c r="U30" s="40"/>
      <c r="V30" s="40"/>
      <c r="W30" s="40"/>
      <c r="X30" s="40"/>
      <c r="Y30" s="40"/>
      <c r="Z30" s="40"/>
      <c r="AA30" s="40"/>
      <c r="AB30" s="40"/>
      <c r="AC30" s="40"/>
      <c r="AD30" s="40"/>
      <c r="AE30" s="40"/>
    </row>
    <row r="31" s="2" customFormat="1" ht="6.96" customHeight="1">
      <c r="A31" s="40"/>
      <c r="B31" s="46"/>
      <c r="C31" s="40"/>
      <c r="D31" s="144"/>
      <c r="E31" s="144"/>
      <c r="F31" s="144"/>
      <c r="G31" s="144"/>
      <c r="H31" s="144"/>
      <c r="I31" s="144"/>
      <c r="J31" s="144"/>
      <c r="K31" s="144"/>
      <c r="L31" s="136"/>
      <c r="S31" s="40"/>
      <c r="T31" s="40"/>
      <c r="U31" s="40"/>
      <c r="V31" s="40"/>
      <c r="W31" s="40"/>
      <c r="X31" s="40"/>
      <c r="Y31" s="40"/>
      <c r="Z31" s="40"/>
      <c r="AA31" s="40"/>
      <c r="AB31" s="40"/>
      <c r="AC31" s="40"/>
      <c r="AD31" s="40"/>
      <c r="AE31" s="40"/>
    </row>
    <row r="32" s="2" customFormat="1" ht="14.4" customHeight="1">
      <c r="A32" s="40"/>
      <c r="B32" s="46"/>
      <c r="C32" s="40"/>
      <c r="D32" s="40"/>
      <c r="E32" s="40"/>
      <c r="F32" s="147" t="s">
        <v>43</v>
      </c>
      <c r="G32" s="40"/>
      <c r="H32" s="40"/>
      <c r="I32" s="147" t="s">
        <v>42</v>
      </c>
      <c r="J32" s="147" t="s">
        <v>44</v>
      </c>
      <c r="K32" s="40"/>
      <c r="L32" s="136"/>
      <c r="S32" s="40"/>
      <c r="T32" s="40"/>
      <c r="U32" s="40"/>
      <c r="V32" s="40"/>
      <c r="W32" s="40"/>
      <c r="X32" s="40"/>
      <c r="Y32" s="40"/>
      <c r="Z32" s="40"/>
      <c r="AA32" s="40"/>
      <c r="AB32" s="40"/>
      <c r="AC32" s="40"/>
      <c r="AD32" s="40"/>
      <c r="AE32" s="40"/>
    </row>
    <row r="33" s="2" customFormat="1" ht="14.4" customHeight="1">
      <c r="A33" s="40"/>
      <c r="B33" s="46"/>
      <c r="C33" s="40"/>
      <c r="D33" s="148" t="s">
        <v>45</v>
      </c>
      <c r="E33" s="134" t="s">
        <v>46</v>
      </c>
      <c r="F33" s="149">
        <f>ROUND((SUM(BE89:BE215)),  2)</f>
        <v>0</v>
      </c>
      <c r="G33" s="40"/>
      <c r="H33" s="40"/>
      <c r="I33" s="150">
        <v>0.20999999999999999</v>
      </c>
      <c r="J33" s="149">
        <f>ROUND(((SUM(BE89:BE215))*I33),  2)</f>
        <v>0</v>
      </c>
      <c r="K33" s="40"/>
      <c r="L33" s="136"/>
      <c r="S33" s="40"/>
      <c r="T33" s="40"/>
      <c r="U33" s="40"/>
      <c r="V33" s="40"/>
      <c r="W33" s="40"/>
      <c r="X33" s="40"/>
      <c r="Y33" s="40"/>
      <c r="Z33" s="40"/>
      <c r="AA33" s="40"/>
      <c r="AB33" s="40"/>
      <c r="AC33" s="40"/>
      <c r="AD33" s="40"/>
      <c r="AE33" s="40"/>
    </row>
    <row r="34" s="2" customFormat="1" ht="14.4" customHeight="1">
      <c r="A34" s="40"/>
      <c r="B34" s="46"/>
      <c r="C34" s="40"/>
      <c r="D34" s="40"/>
      <c r="E34" s="134" t="s">
        <v>47</v>
      </c>
      <c r="F34" s="149">
        <f>ROUND((SUM(BF89:BF215)),  2)</f>
        <v>0</v>
      </c>
      <c r="G34" s="40"/>
      <c r="H34" s="40"/>
      <c r="I34" s="150">
        <v>0.12</v>
      </c>
      <c r="J34" s="149">
        <f>ROUND(((SUM(BF89:BF215))*I34),  2)</f>
        <v>0</v>
      </c>
      <c r="K34" s="40"/>
      <c r="L34" s="136"/>
      <c r="S34" s="40"/>
      <c r="T34" s="40"/>
      <c r="U34" s="40"/>
      <c r="V34" s="40"/>
      <c r="W34" s="40"/>
      <c r="X34" s="40"/>
      <c r="Y34" s="40"/>
      <c r="Z34" s="40"/>
      <c r="AA34" s="40"/>
      <c r="AB34" s="40"/>
      <c r="AC34" s="40"/>
      <c r="AD34" s="40"/>
      <c r="AE34" s="40"/>
    </row>
    <row r="35" hidden="1" s="2" customFormat="1" ht="14.4" customHeight="1">
      <c r="A35" s="40"/>
      <c r="B35" s="46"/>
      <c r="C35" s="40"/>
      <c r="D35" s="40"/>
      <c r="E35" s="134" t="s">
        <v>48</v>
      </c>
      <c r="F35" s="149">
        <f>ROUND((SUM(BG89:BG215)),  2)</f>
        <v>0</v>
      </c>
      <c r="G35" s="40"/>
      <c r="H35" s="40"/>
      <c r="I35" s="150">
        <v>0.20999999999999999</v>
      </c>
      <c r="J35" s="149">
        <f>0</f>
        <v>0</v>
      </c>
      <c r="K35" s="40"/>
      <c r="L35" s="136"/>
      <c r="S35" s="40"/>
      <c r="T35" s="40"/>
      <c r="U35" s="40"/>
      <c r="V35" s="40"/>
      <c r="W35" s="40"/>
      <c r="X35" s="40"/>
      <c r="Y35" s="40"/>
      <c r="Z35" s="40"/>
      <c r="AA35" s="40"/>
      <c r="AB35" s="40"/>
      <c r="AC35" s="40"/>
      <c r="AD35" s="40"/>
      <c r="AE35" s="40"/>
    </row>
    <row r="36" hidden="1" s="2" customFormat="1" ht="14.4" customHeight="1">
      <c r="A36" s="40"/>
      <c r="B36" s="46"/>
      <c r="C36" s="40"/>
      <c r="D36" s="40"/>
      <c r="E36" s="134" t="s">
        <v>49</v>
      </c>
      <c r="F36" s="149">
        <f>ROUND((SUM(BH89:BH215)),  2)</f>
        <v>0</v>
      </c>
      <c r="G36" s="40"/>
      <c r="H36" s="40"/>
      <c r="I36" s="150">
        <v>0.12</v>
      </c>
      <c r="J36" s="149">
        <f>0</f>
        <v>0</v>
      </c>
      <c r="K36" s="40"/>
      <c r="L36" s="136"/>
      <c r="S36" s="40"/>
      <c r="T36" s="40"/>
      <c r="U36" s="40"/>
      <c r="V36" s="40"/>
      <c r="W36" s="40"/>
      <c r="X36" s="40"/>
      <c r="Y36" s="40"/>
      <c r="Z36" s="40"/>
      <c r="AA36" s="40"/>
      <c r="AB36" s="40"/>
      <c r="AC36" s="40"/>
      <c r="AD36" s="40"/>
      <c r="AE36" s="40"/>
    </row>
    <row r="37" hidden="1" s="2" customFormat="1" ht="14.4" customHeight="1">
      <c r="A37" s="40"/>
      <c r="B37" s="46"/>
      <c r="C37" s="40"/>
      <c r="D37" s="40"/>
      <c r="E37" s="134" t="s">
        <v>50</v>
      </c>
      <c r="F37" s="149">
        <f>ROUND((SUM(BI89:BI215)),  2)</f>
        <v>0</v>
      </c>
      <c r="G37" s="40"/>
      <c r="H37" s="40"/>
      <c r="I37" s="150">
        <v>0</v>
      </c>
      <c r="J37" s="149">
        <f>0</f>
        <v>0</v>
      </c>
      <c r="K37" s="40"/>
      <c r="L37" s="136"/>
      <c r="S37" s="40"/>
      <c r="T37" s="40"/>
      <c r="U37" s="40"/>
      <c r="V37" s="40"/>
      <c r="W37" s="40"/>
      <c r="X37" s="40"/>
      <c r="Y37" s="40"/>
      <c r="Z37" s="40"/>
      <c r="AA37" s="40"/>
      <c r="AB37" s="40"/>
      <c r="AC37" s="40"/>
      <c r="AD37" s="40"/>
      <c r="AE37" s="40"/>
    </row>
    <row r="38" s="2" customFormat="1" ht="6.96" customHeight="1">
      <c r="A38" s="40"/>
      <c r="B38" s="46"/>
      <c r="C38" s="40"/>
      <c r="D38" s="40"/>
      <c r="E38" s="40"/>
      <c r="F38" s="40"/>
      <c r="G38" s="40"/>
      <c r="H38" s="40"/>
      <c r="I38" s="40"/>
      <c r="J38" s="40"/>
      <c r="K38" s="40"/>
      <c r="L38" s="136"/>
      <c r="S38" s="40"/>
      <c r="T38" s="40"/>
      <c r="U38" s="40"/>
      <c r="V38" s="40"/>
      <c r="W38" s="40"/>
      <c r="X38" s="40"/>
      <c r="Y38" s="40"/>
      <c r="Z38" s="40"/>
      <c r="AA38" s="40"/>
      <c r="AB38" s="40"/>
      <c r="AC38" s="40"/>
      <c r="AD38" s="40"/>
      <c r="AE38" s="40"/>
    </row>
    <row r="39" s="2" customFormat="1" ht="25.44" customHeight="1">
      <c r="A39" s="40"/>
      <c r="B39" s="46"/>
      <c r="C39" s="151"/>
      <c r="D39" s="152" t="s">
        <v>51</v>
      </c>
      <c r="E39" s="153"/>
      <c r="F39" s="153"/>
      <c r="G39" s="154" t="s">
        <v>52</v>
      </c>
      <c r="H39" s="155" t="s">
        <v>53</v>
      </c>
      <c r="I39" s="153"/>
      <c r="J39" s="156">
        <f>SUM(J30:J37)</f>
        <v>0</v>
      </c>
      <c r="K39" s="157"/>
      <c r="L39" s="136"/>
      <c r="S39" s="40"/>
      <c r="T39" s="40"/>
      <c r="U39" s="40"/>
      <c r="V39" s="40"/>
      <c r="W39" s="40"/>
      <c r="X39" s="40"/>
      <c r="Y39" s="40"/>
      <c r="Z39" s="40"/>
      <c r="AA39" s="40"/>
      <c r="AB39" s="40"/>
      <c r="AC39" s="40"/>
      <c r="AD39" s="40"/>
      <c r="AE39" s="40"/>
    </row>
    <row r="40" s="2" customFormat="1" ht="14.4" customHeight="1">
      <c r="A40" s="40"/>
      <c r="B40" s="158"/>
      <c r="C40" s="159"/>
      <c r="D40" s="159"/>
      <c r="E40" s="159"/>
      <c r="F40" s="159"/>
      <c r="G40" s="159"/>
      <c r="H40" s="159"/>
      <c r="I40" s="159"/>
      <c r="J40" s="159"/>
      <c r="K40" s="159"/>
      <c r="L40" s="136"/>
      <c r="S40" s="40"/>
      <c r="T40" s="40"/>
      <c r="U40" s="40"/>
      <c r="V40" s="40"/>
      <c r="W40" s="40"/>
      <c r="X40" s="40"/>
      <c r="Y40" s="40"/>
      <c r="Z40" s="40"/>
      <c r="AA40" s="40"/>
      <c r="AB40" s="40"/>
      <c r="AC40" s="40"/>
      <c r="AD40" s="40"/>
      <c r="AE40" s="40"/>
    </row>
    <row r="44" s="2" customFormat="1" ht="6.96" customHeight="1">
      <c r="A44" s="40"/>
      <c r="B44" s="160"/>
      <c r="C44" s="161"/>
      <c r="D44" s="161"/>
      <c r="E44" s="161"/>
      <c r="F44" s="161"/>
      <c r="G44" s="161"/>
      <c r="H44" s="161"/>
      <c r="I44" s="161"/>
      <c r="J44" s="161"/>
      <c r="K44" s="161"/>
      <c r="L44" s="136"/>
      <c r="S44" s="40"/>
      <c r="T44" s="40"/>
      <c r="U44" s="40"/>
      <c r="V44" s="40"/>
      <c r="W44" s="40"/>
      <c r="X44" s="40"/>
      <c r="Y44" s="40"/>
      <c r="Z44" s="40"/>
      <c r="AA44" s="40"/>
      <c r="AB44" s="40"/>
      <c r="AC44" s="40"/>
      <c r="AD44" s="40"/>
      <c r="AE44" s="40"/>
    </row>
    <row r="45" s="2" customFormat="1" ht="24.96" customHeight="1">
      <c r="A45" s="40"/>
      <c r="B45" s="41"/>
      <c r="C45" s="25" t="s">
        <v>101</v>
      </c>
      <c r="D45" s="42"/>
      <c r="E45" s="42"/>
      <c r="F45" s="42"/>
      <c r="G45" s="42"/>
      <c r="H45" s="42"/>
      <c r="I45" s="42"/>
      <c r="J45" s="42"/>
      <c r="K45" s="42"/>
      <c r="L45" s="136"/>
      <c r="S45" s="40"/>
      <c r="T45" s="40"/>
      <c r="U45" s="40"/>
      <c r="V45" s="40"/>
      <c r="W45" s="40"/>
      <c r="X45" s="40"/>
      <c r="Y45" s="40"/>
      <c r="Z45" s="40"/>
      <c r="AA45" s="40"/>
      <c r="AB45" s="40"/>
      <c r="AC45" s="40"/>
      <c r="AD45" s="40"/>
      <c r="AE45" s="40"/>
    </row>
    <row r="46" s="2" customFormat="1" ht="6.96" customHeight="1">
      <c r="A46" s="40"/>
      <c r="B46" s="41"/>
      <c r="C46" s="42"/>
      <c r="D46" s="42"/>
      <c r="E46" s="42"/>
      <c r="F46" s="42"/>
      <c r="G46" s="42"/>
      <c r="H46" s="42"/>
      <c r="I46" s="42"/>
      <c r="J46" s="42"/>
      <c r="K46" s="42"/>
      <c r="L46" s="136"/>
      <c r="S46" s="40"/>
      <c r="T46" s="40"/>
      <c r="U46" s="40"/>
      <c r="V46" s="40"/>
      <c r="W46" s="40"/>
      <c r="X46" s="40"/>
      <c r="Y46" s="40"/>
      <c r="Z46" s="40"/>
      <c r="AA46" s="40"/>
      <c r="AB46" s="40"/>
      <c r="AC46" s="40"/>
      <c r="AD46" s="40"/>
      <c r="AE46" s="40"/>
    </row>
    <row r="47" s="2" customFormat="1" ht="12" customHeight="1">
      <c r="A47" s="40"/>
      <c r="B47" s="41"/>
      <c r="C47" s="34" t="s">
        <v>16</v>
      </c>
      <c r="D47" s="42"/>
      <c r="E47" s="42"/>
      <c r="F47" s="42"/>
      <c r="G47" s="42"/>
      <c r="H47" s="42"/>
      <c r="I47" s="42"/>
      <c r="J47" s="42"/>
      <c r="K47" s="42"/>
      <c r="L47" s="136"/>
      <c r="S47" s="40"/>
      <c r="T47" s="40"/>
      <c r="U47" s="40"/>
      <c r="V47" s="40"/>
      <c r="W47" s="40"/>
      <c r="X47" s="40"/>
      <c r="Y47" s="40"/>
      <c r="Z47" s="40"/>
      <c r="AA47" s="40"/>
      <c r="AB47" s="40"/>
      <c r="AC47" s="40"/>
      <c r="AD47" s="40"/>
      <c r="AE47" s="40"/>
    </row>
    <row r="48" s="2" customFormat="1" ht="16.5" customHeight="1">
      <c r="A48" s="40"/>
      <c r="B48" s="41"/>
      <c r="C48" s="42"/>
      <c r="D48" s="42"/>
      <c r="E48" s="162" t="str">
        <f>E7</f>
        <v>Sokolovna Turnov - Rekonstrukce kotelny</v>
      </c>
      <c r="F48" s="34"/>
      <c r="G48" s="34"/>
      <c r="H48" s="34"/>
      <c r="I48" s="42"/>
      <c r="J48" s="42"/>
      <c r="K48" s="42"/>
      <c r="L48" s="136"/>
      <c r="S48" s="40"/>
      <c r="T48" s="40"/>
      <c r="U48" s="40"/>
      <c r="V48" s="40"/>
      <c r="W48" s="40"/>
      <c r="X48" s="40"/>
      <c r="Y48" s="40"/>
      <c r="Z48" s="40"/>
      <c r="AA48" s="40"/>
      <c r="AB48" s="40"/>
      <c r="AC48" s="40"/>
      <c r="AD48" s="40"/>
      <c r="AE48" s="40"/>
    </row>
    <row r="49" s="2" customFormat="1" ht="12" customHeight="1">
      <c r="A49" s="40"/>
      <c r="B49" s="41"/>
      <c r="C49" s="34" t="s">
        <v>99</v>
      </c>
      <c r="D49" s="42"/>
      <c r="E49" s="42"/>
      <c r="F49" s="42"/>
      <c r="G49" s="42"/>
      <c r="H49" s="42"/>
      <c r="I49" s="42"/>
      <c r="J49" s="42"/>
      <c r="K49" s="42"/>
      <c r="L49" s="136"/>
      <c r="S49" s="40"/>
      <c r="T49" s="40"/>
      <c r="U49" s="40"/>
      <c r="V49" s="40"/>
      <c r="W49" s="40"/>
      <c r="X49" s="40"/>
      <c r="Y49" s="40"/>
      <c r="Z49" s="40"/>
      <c r="AA49" s="40"/>
      <c r="AB49" s="40"/>
      <c r="AC49" s="40"/>
      <c r="AD49" s="40"/>
      <c r="AE49" s="40"/>
    </row>
    <row r="50" s="2" customFormat="1" ht="16.5" customHeight="1">
      <c r="A50" s="40"/>
      <c r="B50" s="41"/>
      <c r="C50" s="42"/>
      <c r="D50" s="42"/>
      <c r="E50" s="71" t="str">
        <f>E9</f>
        <v>25061-D.1.2.3 - D.1.2.3 - Plynovod</v>
      </c>
      <c r="F50" s="42"/>
      <c r="G50" s="42"/>
      <c r="H50" s="42"/>
      <c r="I50" s="42"/>
      <c r="J50" s="42"/>
      <c r="K50" s="42"/>
      <c r="L50" s="136"/>
      <c r="S50" s="40"/>
      <c r="T50" s="40"/>
      <c r="U50" s="40"/>
      <c r="V50" s="40"/>
      <c r="W50" s="40"/>
      <c r="X50" s="40"/>
      <c r="Y50" s="40"/>
      <c r="Z50" s="40"/>
      <c r="AA50" s="40"/>
      <c r="AB50" s="40"/>
      <c r="AC50" s="40"/>
      <c r="AD50" s="40"/>
      <c r="AE50" s="40"/>
    </row>
    <row r="51" s="2" customFormat="1" ht="6.96" customHeight="1">
      <c r="A51" s="40"/>
      <c r="B51" s="41"/>
      <c r="C51" s="42"/>
      <c r="D51" s="42"/>
      <c r="E51" s="42"/>
      <c r="F51" s="42"/>
      <c r="G51" s="42"/>
      <c r="H51" s="42"/>
      <c r="I51" s="42"/>
      <c r="J51" s="42"/>
      <c r="K51" s="42"/>
      <c r="L51" s="136"/>
      <c r="S51" s="40"/>
      <c r="T51" s="40"/>
      <c r="U51" s="40"/>
      <c r="V51" s="40"/>
      <c r="W51" s="40"/>
      <c r="X51" s="40"/>
      <c r="Y51" s="40"/>
      <c r="Z51" s="40"/>
      <c r="AA51" s="40"/>
      <c r="AB51" s="40"/>
      <c r="AC51" s="40"/>
      <c r="AD51" s="40"/>
      <c r="AE51" s="40"/>
    </row>
    <row r="52" s="2" customFormat="1" ht="12" customHeight="1">
      <c r="A52" s="40"/>
      <c r="B52" s="41"/>
      <c r="C52" s="34" t="s">
        <v>21</v>
      </c>
      <c r="D52" s="42"/>
      <c r="E52" s="42"/>
      <c r="F52" s="29" t="str">
        <f>F12</f>
        <v>Skálova 540, Turnov</v>
      </c>
      <c r="G52" s="42"/>
      <c r="H52" s="42"/>
      <c r="I52" s="34" t="s">
        <v>23</v>
      </c>
      <c r="J52" s="74" t="str">
        <f>IF(J12="","",J12)</f>
        <v>17. 2. 2026</v>
      </c>
      <c r="K52" s="42"/>
      <c r="L52" s="136"/>
      <c r="S52" s="40"/>
      <c r="T52" s="40"/>
      <c r="U52" s="40"/>
      <c r="V52" s="40"/>
      <c r="W52" s="40"/>
      <c r="X52" s="40"/>
      <c r="Y52" s="40"/>
      <c r="Z52" s="40"/>
      <c r="AA52" s="40"/>
      <c r="AB52" s="40"/>
      <c r="AC52" s="40"/>
      <c r="AD52" s="40"/>
      <c r="AE52" s="40"/>
    </row>
    <row r="53" s="2" customFormat="1" ht="6.96" customHeight="1">
      <c r="A53" s="40"/>
      <c r="B53" s="41"/>
      <c r="C53" s="42"/>
      <c r="D53" s="42"/>
      <c r="E53" s="42"/>
      <c r="F53" s="42"/>
      <c r="G53" s="42"/>
      <c r="H53" s="42"/>
      <c r="I53" s="42"/>
      <c r="J53" s="42"/>
      <c r="K53" s="42"/>
      <c r="L53" s="136"/>
      <c r="S53" s="40"/>
      <c r="T53" s="40"/>
      <c r="U53" s="40"/>
      <c r="V53" s="40"/>
      <c r="W53" s="40"/>
      <c r="X53" s="40"/>
      <c r="Y53" s="40"/>
      <c r="Z53" s="40"/>
      <c r="AA53" s="40"/>
      <c r="AB53" s="40"/>
      <c r="AC53" s="40"/>
      <c r="AD53" s="40"/>
      <c r="AE53" s="40"/>
    </row>
    <row r="54" s="2" customFormat="1" ht="25.65" customHeight="1">
      <c r="A54" s="40"/>
      <c r="B54" s="41"/>
      <c r="C54" s="34" t="s">
        <v>25</v>
      </c>
      <c r="D54" s="42"/>
      <c r="E54" s="42"/>
      <c r="F54" s="29" t="str">
        <f>E15</f>
        <v>TJ Sokol Turnov, Skálova 540,Turnov</v>
      </c>
      <c r="G54" s="42"/>
      <c r="H54" s="42"/>
      <c r="I54" s="34" t="s">
        <v>32</v>
      </c>
      <c r="J54" s="38" t="str">
        <f>E21</f>
        <v>PROFES PROJEKT spol. s r.o.</v>
      </c>
      <c r="K54" s="42"/>
      <c r="L54" s="136"/>
      <c r="S54" s="40"/>
      <c r="T54" s="40"/>
      <c r="U54" s="40"/>
      <c r="V54" s="40"/>
      <c r="W54" s="40"/>
      <c r="X54" s="40"/>
      <c r="Y54" s="40"/>
      <c r="Z54" s="40"/>
      <c r="AA54" s="40"/>
      <c r="AB54" s="40"/>
      <c r="AC54" s="40"/>
      <c r="AD54" s="40"/>
      <c r="AE54" s="40"/>
    </row>
    <row r="55" s="2" customFormat="1" ht="15.15" customHeight="1">
      <c r="A55" s="40"/>
      <c r="B55" s="41"/>
      <c r="C55" s="34" t="s">
        <v>30</v>
      </c>
      <c r="D55" s="42"/>
      <c r="E55" s="42"/>
      <c r="F55" s="29" t="str">
        <f>IF(E18="","",E18)</f>
        <v>Vyplň údaj</v>
      </c>
      <c r="G55" s="42"/>
      <c r="H55" s="42"/>
      <c r="I55" s="34" t="s">
        <v>37</v>
      </c>
      <c r="J55" s="38" t="str">
        <f>E24</f>
        <v xml:space="preserve"> </v>
      </c>
      <c r="K55" s="42"/>
      <c r="L55" s="136"/>
      <c r="S55" s="40"/>
      <c r="T55" s="40"/>
      <c r="U55" s="40"/>
      <c r="V55" s="40"/>
      <c r="W55" s="40"/>
      <c r="X55" s="40"/>
      <c r="Y55" s="40"/>
      <c r="Z55" s="40"/>
      <c r="AA55" s="40"/>
      <c r="AB55" s="40"/>
      <c r="AC55" s="40"/>
      <c r="AD55" s="40"/>
      <c r="AE55" s="40"/>
    </row>
    <row r="56" s="2" customFormat="1" ht="10.32" customHeight="1">
      <c r="A56" s="40"/>
      <c r="B56" s="41"/>
      <c r="C56" s="42"/>
      <c r="D56" s="42"/>
      <c r="E56" s="42"/>
      <c r="F56" s="42"/>
      <c r="G56" s="42"/>
      <c r="H56" s="42"/>
      <c r="I56" s="42"/>
      <c r="J56" s="42"/>
      <c r="K56" s="42"/>
      <c r="L56" s="136"/>
      <c r="S56" s="40"/>
      <c r="T56" s="40"/>
      <c r="U56" s="40"/>
      <c r="V56" s="40"/>
      <c r="W56" s="40"/>
      <c r="X56" s="40"/>
      <c r="Y56" s="40"/>
      <c r="Z56" s="40"/>
      <c r="AA56" s="40"/>
      <c r="AB56" s="40"/>
      <c r="AC56" s="40"/>
      <c r="AD56" s="40"/>
      <c r="AE56" s="40"/>
    </row>
    <row r="57" s="2" customFormat="1" ht="29.28" customHeight="1">
      <c r="A57" s="40"/>
      <c r="B57" s="41"/>
      <c r="C57" s="163" t="s">
        <v>102</v>
      </c>
      <c r="D57" s="164"/>
      <c r="E57" s="164"/>
      <c r="F57" s="164"/>
      <c r="G57" s="164"/>
      <c r="H57" s="164"/>
      <c r="I57" s="164"/>
      <c r="J57" s="165" t="s">
        <v>103</v>
      </c>
      <c r="K57" s="164"/>
      <c r="L57" s="136"/>
      <c r="S57" s="40"/>
      <c r="T57" s="40"/>
      <c r="U57" s="40"/>
      <c r="V57" s="40"/>
      <c r="W57" s="40"/>
      <c r="X57" s="40"/>
      <c r="Y57" s="40"/>
      <c r="Z57" s="40"/>
      <c r="AA57" s="40"/>
      <c r="AB57" s="40"/>
      <c r="AC57" s="40"/>
      <c r="AD57" s="40"/>
      <c r="AE57" s="40"/>
    </row>
    <row r="58" s="2" customFormat="1" ht="10.32" customHeight="1">
      <c r="A58" s="40"/>
      <c r="B58" s="41"/>
      <c r="C58" s="42"/>
      <c r="D58" s="42"/>
      <c r="E58" s="42"/>
      <c r="F58" s="42"/>
      <c r="G58" s="42"/>
      <c r="H58" s="42"/>
      <c r="I58" s="42"/>
      <c r="J58" s="42"/>
      <c r="K58" s="42"/>
      <c r="L58" s="136"/>
      <c r="S58" s="40"/>
      <c r="T58" s="40"/>
      <c r="U58" s="40"/>
      <c r="V58" s="40"/>
      <c r="W58" s="40"/>
      <c r="X58" s="40"/>
      <c r="Y58" s="40"/>
      <c r="Z58" s="40"/>
      <c r="AA58" s="40"/>
      <c r="AB58" s="40"/>
      <c r="AC58" s="40"/>
      <c r="AD58" s="40"/>
      <c r="AE58" s="40"/>
    </row>
    <row r="59" s="2" customFormat="1" ht="22.8" customHeight="1">
      <c r="A59" s="40"/>
      <c r="B59" s="41"/>
      <c r="C59" s="166" t="s">
        <v>73</v>
      </c>
      <c r="D59" s="42"/>
      <c r="E59" s="42"/>
      <c r="F59" s="42"/>
      <c r="G59" s="42"/>
      <c r="H59" s="42"/>
      <c r="I59" s="42"/>
      <c r="J59" s="104">
        <f>J89</f>
        <v>0</v>
      </c>
      <c r="K59" s="42"/>
      <c r="L59" s="136"/>
      <c r="S59" s="40"/>
      <c r="T59" s="40"/>
      <c r="U59" s="40"/>
      <c r="V59" s="40"/>
      <c r="W59" s="40"/>
      <c r="X59" s="40"/>
      <c r="Y59" s="40"/>
      <c r="Z59" s="40"/>
      <c r="AA59" s="40"/>
      <c r="AB59" s="40"/>
      <c r="AC59" s="40"/>
      <c r="AD59" s="40"/>
      <c r="AE59" s="40"/>
      <c r="AU59" s="19" t="s">
        <v>104</v>
      </c>
    </row>
    <row r="60" s="9" customFormat="1" ht="24.96" customHeight="1">
      <c r="A60" s="9"/>
      <c r="B60" s="167"/>
      <c r="C60" s="168"/>
      <c r="D60" s="169" t="s">
        <v>105</v>
      </c>
      <c r="E60" s="170"/>
      <c r="F60" s="170"/>
      <c r="G60" s="170"/>
      <c r="H60" s="170"/>
      <c r="I60" s="170"/>
      <c r="J60" s="171">
        <f>J90</f>
        <v>0</v>
      </c>
      <c r="K60" s="168"/>
      <c r="L60" s="172"/>
      <c r="S60" s="9"/>
      <c r="T60" s="9"/>
      <c r="U60" s="9"/>
      <c r="V60" s="9"/>
      <c r="W60" s="9"/>
      <c r="X60" s="9"/>
      <c r="Y60" s="9"/>
      <c r="Z60" s="9"/>
      <c r="AA60" s="9"/>
      <c r="AB60" s="9"/>
      <c r="AC60" s="9"/>
      <c r="AD60" s="9"/>
      <c r="AE60" s="9"/>
    </row>
    <row r="61" s="9" customFormat="1" ht="24.96" customHeight="1">
      <c r="A61" s="9"/>
      <c r="B61" s="167"/>
      <c r="C61" s="168"/>
      <c r="D61" s="169" t="s">
        <v>110</v>
      </c>
      <c r="E61" s="170"/>
      <c r="F61" s="170"/>
      <c r="G61" s="170"/>
      <c r="H61" s="170"/>
      <c r="I61" s="170"/>
      <c r="J61" s="171">
        <f>J91</f>
        <v>0</v>
      </c>
      <c r="K61" s="168"/>
      <c r="L61" s="172"/>
      <c r="S61" s="9"/>
      <c r="T61" s="9"/>
      <c r="U61" s="9"/>
      <c r="V61" s="9"/>
      <c r="W61" s="9"/>
      <c r="X61" s="9"/>
      <c r="Y61" s="9"/>
      <c r="Z61" s="9"/>
      <c r="AA61" s="9"/>
      <c r="AB61" s="9"/>
      <c r="AC61" s="9"/>
      <c r="AD61" s="9"/>
      <c r="AE61" s="9"/>
    </row>
    <row r="62" s="10" customFormat="1" ht="19.92" customHeight="1">
      <c r="A62" s="10"/>
      <c r="B62" s="173"/>
      <c r="C62" s="174"/>
      <c r="D62" s="175" t="s">
        <v>423</v>
      </c>
      <c r="E62" s="176"/>
      <c r="F62" s="176"/>
      <c r="G62" s="176"/>
      <c r="H62" s="176"/>
      <c r="I62" s="176"/>
      <c r="J62" s="177">
        <f>J92</f>
        <v>0</v>
      </c>
      <c r="K62" s="174"/>
      <c r="L62" s="178"/>
      <c r="S62" s="10"/>
      <c r="T62" s="10"/>
      <c r="U62" s="10"/>
      <c r="V62" s="10"/>
      <c r="W62" s="10"/>
      <c r="X62" s="10"/>
      <c r="Y62" s="10"/>
      <c r="Z62" s="10"/>
      <c r="AA62" s="10"/>
      <c r="AB62" s="10"/>
      <c r="AC62" s="10"/>
      <c r="AD62" s="10"/>
      <c r="AE62" s="10"/>
    </row>
    <row r="63" s="10" customFormat="1" ht="19.92" customHeight="1">
      <c r="A63" s="10"/>
      <c r="B63" s="173"/>
      <c r="C63" s="174"/>
      <c r="D63" s="175" t="s">
        <v>279</v>
      </c>
      <c r="E63" s="176"/>
      <c r="F63" s="176"/>
      <c r="G63" s="176"/>
      <c r="H63" s="176"/>
      <c r="I63" s="176"/>
      <c r="J63" s="177">
        <f>J169</f>
        <v>0</v>
      </c>
      <c r="K63" s="174"/>
      <c r="L63" s="178"/>
      <c r="S63" s="10"/>
      <c r="T63" s="10"/>
      <c r="U63" s="10"/>
      <c r="V63" s="10"/>
      <c r="W63" s="10"/>
      <c r="X63" s="10"/>
      <c r="Y63" s="10"/>
      <c r="Z63" s="10"/>
      <c r="AA63" s="10"/>
      <c r="AB63" s="10"/>
      <c r="AC63" s="10"/>
      <c r="AD63" s="10"/>
      <c r="AE63" s="10"/>
    </row>
    <row r="64" s="10" customFormat="1" ht="19.92" customHeight="1">
      <c r="A64" s="10"/>
      <c r="B64" s="173"/>
      <c r="C64" s="174"/>
      <c r="D64" s="175" t="s">
        <v>424</v>
      </c>
      <c r="E64" s="176"/>
      <c r="F64" s="176"/>
      <c r="G64" s="176"/>
      <c r="H64" s="176"/>
      <c r="I64" s="176"/>
      <c r="J64" s="177">
        <f>J175</f>
        <v>0</v>
      </c>
      <c r="K64" s="174"/>
      <c r="L64" s="178"/>
      <c r="S64" s="10"/>
      <c r="T64" s="10"/>
      <c r="U64" s="10"/>
      <c r="V64" s="10"/>
      <c r="W64" s="10"/>
      <c r="X64" s="10"/>
      <c r="Y64" s="10"/>
      <c r="Z64" s="10"/>
      <c r="AA64" s="10"/>
      <c r="AB64" s="10"/>
      <c r="AC64" s="10"/>
      <c r="AD64" s="10"/>
      <c r="AE64" s="10"/>
    </row>
    <row r="65" s="9" customFormat="1" ht="24.96" customHeight="1">
      <c r="A65" s="9"/>
      <c r="B65" s="167"/>
      <c r="C65" s="168"/>
      <c r="D65" s="169" t="s">
        <v>425</v>
      </c>
      <c r="E65" s="170"/>
      <c r="F65" s="170"/>
      <c r="G65" s="170"/>
      <c r="H65" s="170"/>
      <c r="I65" s="170"/>
      <c r="J65" s="171">
        <f>J194</f>
        <v>0</v>
      </c>
      <c r="K65" s="168"/>
      <c r="L65" s="172"/>
      <c r="S65" s="9"/>
      <c r="T65" s="9"/>
      <c r="U65" s="9"/>
      <c r="V65" s="9"/>
      <c r="W65" s="9"/>
      <c r="X65" s="9"/>
      <c r="Y65" s="9"/>
      <c r="Z65" s="9"/>
      <c r="AA65" s="9"/>
      <c r="AB65" s="9"/>
      <c r="AC65" s="9"/>
      <c r="AD65" s="9"/>
      <c r="AE65" s="9"/>
    </row>
    <row r="66" s="10" customFormat="1" ht="19.92" customHeight="1">
      <c r="A66" s="10"/>
      <c r="B66" s="173"/>
      <c r="C66" s="174"/>
      <c r="D66" s="175" t="s">
        <v>426</v>
      </c>
      <c r="E66" s="176"/>
      <c r="F66" s="176"/>
      <c r="G66" s="176"/>
      <c r="H66" s="176"/>
      <c r="I66" s="176"/>
      <c r="J66" s="177">
        <f>J195</f>
        <v>0</v>
      </c>
      <c r="K66" s="174"/>
      <c r="L66" s="178"/>
      <c r="S66" s="10"/>
      <c r="T66" s="10"/>
      <c r="U66" s="10"/>
      <c r="V66" s="10"/>
      <c r="W66" s="10"/>
      <c r="X66" s="10"/>
      <c r="Y66" s="10"/>
      <c r="Z66" s="10"/>
      <c r="AA66" s="10"/>
      <c r="AB66" s="10"/>
      <c r="AC66" s="10"/>
      <c r="AD66" s="10"/>
      <c r="AE66" s="10"/>
    </row>
    <row r="67" s="10" customFormat="1" ht="19.92" customHeight="1">
      <c r="A67" s="10"/>
      <c r="B67" s="173"/>
      <c r="C67" s="174"/>
      <c r="D67" s="175" t="s">
        <v>427</v>
      </c>
      <c r="E67" s="176"/>
      <c r="F67" s="176"/>
      <c r="G67" s="176"/>
      <c r="H67" s="176"/>
      <c r="I67" s="176"/>
      <c r="J67" s="177">
        <f>J205</f>
        <v>0</v>
      </c>
      <c r="K67" s="174"/>
      <c r="L67" s="178"/>
      <c r="S67" s="10"/>
      <c r="T67" s="10"/>
      <c r="U67" s="10"/>
      <c r="V67" s="10"/>
      <c r="W67" s="10"/>
      <c r="X67" s="10"/>
      <c r="Y67" s="10"/>
      <c r="Z67" s="10"/>
      <c r="AA67" s="10"/>
      <c r="AB67" s="10"/>
      <c r="AC67" s="10"/>
      <c r="AD67" s="10"/>
      <c r="AE67" s="10"/>
    </row>
    <row r="68" s="9" customFormat="1" ht="24.96" customHeight="1">
      <c r="A68" s="9"/>
      <c r="B68" s="167"/>
      <c r="C68" s="168"/>
      <c r="D68" s="169" t="s">
        <v>114</v>
      </c>
      <c r="E68" s="170"/>
      <c r="F68" s="170"/>
      <c r="G68" s="170"/>
      <c r="H68" s="170"/>
      <c r="I68" s="170"/>
      <c r="J68" s="171">
        <f>J211</f>
        <v>0</v>
      </c>
      <c r="K68" s="168"/>
      <c r="L68" s="172"/>
      <c r="S68" s="9"/>
      <c r="T68" s="9"/>
      <c r="U68" s="9"/>
      <c r="V68" s="9"/>
      <c r="W68" s="9"/>
      <c r="X68" s="9"/>
      <c r="Y68" s="9"/>
      <c r="Z68" s="9"/>
      <c r="AA68" s="9"/>
      <c r="AB68" s="9"/>
      <c r="AC68" s="9"/>
      <c r="AD68" s="9"/>
      <c r="AE68" s="9"/>
    </row>
    <row r="69" s="10" customFormat="1" ht="19.92" customHeight="1">
      <c r="A69" s="10"/>
      <c r="B69" s="173"/>
      <c r="C69" s="174"/>
      <c r="D69" s="175" t="s">
        <v>115</v>
      </c>
      <c r="E69" s="176"/>
      <c r="F69" s="176"/>
      <c r="G69" s="176"/>
      <c r="H69" s="176"/>
      <c r="I69" s="176"/>
      <c r="J69" s="177">
        <f>J212</f>
        <v>0</v>
      </c>
      <c r="K69" s="174"/>
      <c r="L69" s="178"/>
      <c r="S69" s="10"/>
      <c r="T69" s="10"/>
      <c r="U69" s="10"/>
      <c r="V69" s="10"/>
      <c r="W69" s="10"/>
      <c r="X69" s="10"/>
      <c r="Y69" s="10"/>
      <c r="Z69" s="10"/>
      <c r="AA69" s="10"/>
      <c r="AB69" s="10"/>
      <c r="AC69" s="10"/>
      <c r="AD69" s="10"/>
      <c r="AE69" s="10"/>
    </row>
    <row r="70" s="2" customFormat="1" ht="21.84" customHeight="1">
      <c r="A70" s="40"/>
      <c r="B70" s="41"/>
      <c r="C70" s="42"/>
      <c r="D70" s="42"/>
      <c r="E70" s="42"/>
      <c r="F70" s="42"/>
      <c r="G70" s="42"/>
      <c r="H70" s="42"/>
      <c r="I70" s="42"/>
      <c r="J70" s="42"/>
      <c r="K70" s="42"/>
      <c r="L70" s="136"/>
      <c r="S70" s="40"/>
      <c r="T70" s="40"/>
      <c r="U70" s="40"/>
      <c r="V70" s="40"/>
      <c r="W70" s="40"/>
      <c r="X70" s="40"/>
      <c r="Y70" s="40"/>
      <c r="Z70" s="40"/>
      <c r="AA70" s="40"/>
      <c r="AB70" s="40"/>
      <c r="AC70" s="40"/>
      <c r="AD70" s="40"/>
      <c r="AE70" s="40"/>
    </row>
    <row r="71" s="2" customFormat="1" ht="6.96" customHeight="1">
      <c r="A71" s="40"/>
      <c r="B71" s="61"/>
      <c r="C71" s="62"/>
      <c r="D71" s="62"/>
      <c r="E71" s="62"/>
      <c r="F71" s="62"/>
      <c r="G71" s="62"/>
      <c r="H71" s="62"/>
      <c r="I71" s="62"/>
      <c r="J71" s="62"/>
      <c r="K71" s="62"/>
      <c r="L71" s="136"/>
      <c r="S71" s="40"/>
      <c r="T71" s="40"/>
      <c r="U71" s="40"/>
      <c r="V71" s="40"/>
      <c r="W71" s="40"/>
      <c r="X71" s="40"/>
      <c r="Y71" s="40"/>
      <c r="Z71" s="40"/>
      <c r="AA71" s="40"/>
      <c r="AB71" s="40"/>
      <c r="AC71" s="40"/>
      <c r="AD71" s="40"/>
      <c r="AE71" s="40"/>
    </row>
    <row r="75" s="2" customFormat="1" ht="6.96" customHeight="1">
      <c r="A75" s="40"/>
      <c r="B75" s="63"/>
      <c r="C75" s="64"/>
      <c r="D75" s="64"/>
      <c r="E75" s="64"/>
      <c r="F75" s="64"/>
      <c r="G75" s="64"/>
      <c r="H75" s="64"/>
      <c r="I75" s="64"/>
      <c r="J75" s="64"/>
      <c r="K75" s="64"/>
      <c r="L75" s="136"/>
      <c r="S75" s="40"/>
      <c r="T75" s="40"/>
      <c r="U75" s="40"/>
      <c r="V75" s="40"/>
      <c r="W75" s="40"/>
      <c r="X75" s="40"/>
      <c r="Y75" s="40"/>
      <c r="Z75" s="40"/>
      <c r="AA75" s="40"/>
      <c r="AB75" s="40"/>
      <c r="AC75" s="40"/>
      <c r="AD75" s="40"/>
      <c r="AE75" s="40"/>
    </row>
    <row r="76" s="2" customFormat="1" ht="24.96" customHeight="1">
      <c r="A76" s="40"/>
      <c r="B76" s="41"/>
      <c r="C76" s="25" t="s">
        <v>117</v>
      </c>
      <c r="D76" s="42"/>
      <c r="E76" s="42"/>
      <c r="F76" s="42"/>
      <c r="G76" s="42"/>
      <c r="H76" s="42"/>
      <c r="I76" s="42"/>
      <c r="J76" s="42"/>
      <c r="K76" s="42"/>
      <c r="L76" s="136"/>
      <c r="S76" s="40"/>
      <c r="T76" s="40"/>
      <c r="U76" s="40"/>
      <c r="V76" s="40"/>
      <c r="W76" s="40"/>
      <c r="X76" s="40"/>
      <c r="Y76" s="40"/>
      <c r="Z76" s="40"/>
      <c r="AA76" s="40"/>
      <c r="AB76" s="40"/>
      <c r="AC76" s="40"/>
      <c r="AD76" s="40"/>
      <c r="AE76" s="40"/>
    </row>
    <row r="77" s="2" customFormat="1" ht="6.96" customHeight="1">
      <c r="A77" s="40"/>
      <c r="B77" s="41"/>
      <c r="C77" s="42"/>
      <c r="D77" s="42"/>
      <c r="E77" s="42"/>
      <c r="F77" s="42"/>
      <c r="G77" s="42"/>
      <c r="H77" s="42"/>
      <c r="I77" s="42"/>
      <c r="J77" s="42"/>
      <c r="K77" s="42"/>
      <c r="L77" s="136"/>
      <c r="S77" s="40"/>
      <c r="T77" s="40"/>
      <c r="U77" s="40"/>
      <c r="V77" s="40"/>
      <c r="W77" s="40"/>
      <c r="X77" s="40"/>
      <c r="Y77" s="40"/>
      <c r="Z77" s="40"/>
      <c r="AA77" s="40"/>
      <c r="AB77" s="40"/>
      <c r="AC77" s="40"/>
      <c r="AD77" s="40"/>
      <c r="AE77" s="40"/>
    </row>
    <row r="78" s="2" customFormat="1" ht="12" customHeight="1">
      <c r="A78" s="40"/>
      <c r="B78" s="41"/>
      <c r="C78" s="34" t="s">
        <v>16</v>
      </c>
      <c r="D78" s="42"/>
      <c r="E78" s="42"/>
      <c r="F78" s="42"/>
      <c r="G78" s="42"/>
      <c r="H78" s="42"/>
      <c r="I78" s="42"/>
      <c r="J78" s="42"/>
      <c r="K78" s="42"/>
      <c r="L78" s="136"/>
      <c r="S78" s="40"/>
      <c r="T78" s="40"/>
      <c r="U78" s="40"/>
      <c r="V78" s="40"/>
      <c r="W78" s="40"/>
      <c r="X78" s="40"/>
      <c r="Y78" s="40"/>
      <c r="Z78" s="40"/>
      <c r="AA78" s="40"/>
      <c r="AB78" s="40"/>
      <c r="AC78" s="40"/>
      <c r="AD78" s="40"/>
      <c r="AE78" s="40"/>
    </row>
    <row r="79" s="2" customFormat="1" ht="16.5" customHeight="1">
      <c r="A79" s="40"/>
      <c r="B79" s="41"/>
      <c r="C79" s="42"/>
      <c r="D79" s="42"/>
      <c r="E79" s="162" t="str">
        <f>E7</f>
        <v>Sokolovna Turnov - Rekonstrukce kotelny</v>
      </c>
      <c r="F79" s="34"/>
      <c r="G79" s="34"/>
      <c r="H79" s="34"/>
      <c r="I79" s="42"/>
      <c r="J79" s="42"/>
      <c r="K79" s="42"/>
      <c r="L79" s="136"/>
      <c r="S79" s="40"/>
      <c r="T79" s="40"/>
      <c r="U79" s="40"/>
      <c r="V79" s="40"/>
      <c r="W79" s="40"/>
      <c r="X79" s="40"/>
      <c r="Y79" s="40"/>
      <c r="Z79" s="40"/>
      <c r="AA79" s="40"/>
      <c r="AB79" s="40"/>
      <c r="AC79" s="40"/>
      <c r="AD79" s="40"/>
      <c r="AE79" s="40"/>
    </row>
    <row r="80" s="2" customFormat="1" ht="12" customHeight="1">
      <c r="A80" s="40"/>
      <c r="B80" s="41"/>
      <c r="C80" s="34" t="s">
        <v>99</v>
      </c>
      <c r="D80" s="42"/>
      <c r="E80" s="42"/>
      <c r="F80" s="42"/>
      <c r="G80" s="42"/>
      <c r="H80" s="42"/>
      <c r="I80" s="42"/>
      <c r="J80" s="42"/>
      <c r="K80" s="42"/>
      <c r="L80" s="136"/>
      <c r="S80" s="40"/>
      <c r="T80" s="40"/>
      <c r="U80" s="40"/>
      <c r="V80" s="40"/>
      <c r="W80" s="40"/>
      <c r="X80" s="40"/>
      <c r="Y80" s="40"/>
      <c r="Z80" s="40"/>
      <c r="AA80" s="40"/>
      <c r="AB80" s="40"/>
      <c r="AC80" s="40"/>
      <c r="AD80" s="40"/>
      <c r="AE80" s="40"/>
    </row>
    <row r="81" s="2" customFormat="1" ht="16.5" customHeight="1">
      <c r="A81" s="40"/>
      <c r="B81" s="41"/>
      <c r="C81" s="42"/>
      <c r="D81" s="42"/>
      <c r="E81" s="71" t="str">
        <f>E9</f>
        <v>25061-D.1.2.3 - D.1.2.3 - Plynovod</v>
      </c>
      <c r="F81" s="42"/>
      <c r="G81" s="42"/>
      <c r="H81" s="42"/>
      <c r="I81" s="42"/>
      <c r="J81" s="42"/>
      <c r="K81" s="42"/>
      <c r="L81" s="136"/>
      <c r="S81" s="40"/>
      <c r="T81" s="40"/>
      <c r="U81" s="40"/>
      <c r="V81" s="40"/>
      <c r="W81" s="40"/>
      <c r="X81" s="40"/>
      <c r="Y81" s="40"/>
      <c r="Z81" s="40"/>
      <c r="AA81" s="40"/>
      <c r="AB81" s="40"/>
      <c r="AC81" s="40"/>
      <c r="AD81" s="40"/>
      <c r="AE81" s="40"/>
    </row>
    <row r="82" s="2" customFormat="1" ht="6.96" customHeight="1">
      <c r="A82" s="40"/>
      <c r="B82" s="41"/>
      <c r="C82" s="42"/>
      <c r="D82" s="42"/>
      <c r="E82" s="42"/>
      <c r="F82" s="42"/>
      <c r="G82" s="42"/>
      <c r="H82" s="42"/>
      <c r="I82" s="42"/>
      <c r="J82" s="42"/>
      <c r="K82" s="42"/>
      <c r="L82" s="136"/>
      <c r="S82" s="40"/>
      <c r="T82" s="40"/>
      <c r="U82" s="40"/>
      <c r="V82" s="40"/>
      <c r="W82" s="40"/>
      <c r="X82" s="40"/>
      <c r="Y82" s="40"/>
      <c r="Z82" s="40"/>
      <c r="AA82" s="40"/>
      <c r="AB82" s="40"/>
      <c r="AC82" s="40"/>
      <c r="AD82" s="40"/>
      <c r="AE82" s="40"/>
    </row>
    <row r="83" s="2" customFormat="1" ht="12" customHeight="1">
      <c r="A83" s="40"/>
      <c r="B83" s="41"/>
      <c r="C83" s="34" t="s">
        <v>21</v>
      </c>
      <c r="D83" s="42"/>
      <c r="E83" s="42"/>
      <c r="F83" s="29" t="str">
        <f>F12</f>
        <v>Skálova 540, Turnov</v>
      </c>
      <c r="G83" s="42"/>
      <c r="H83" s="42"/>
      <c r="I83" s="34" t="s">
        <v>23</v>
      </c>
      <c r="J83" s="74" t="str">
        <f>IF(J12="","",J12)</f>
        <v>17. 2. 2026</v>
      </c>
      <c r="K83" s="42"/>
      <c r="L83" s="136"/>
      <c r="S83" s="40"/>
      <c r="T83" s="40"/>
      <c r="U83" s="40"/>
      <c r="V83" s="40"/>
      <c r="W83" s="40"/>
      <c r="X83" s="40"/>
      <c r="Y83" s="40"/>
      <c r="Z83" s="40"/>
      <c r="AA83" s="40"/>
      <c r="AB83" s="40"/>
      <c r="AC83" s="40"/>
      <c r="AD83" s="40"/>
      <c r="AE83" s="40"/>
    </row>
    <row r="84" s="2" customFormat="1" ht="6.96" customHeight="1">
      <c r="A84" s="40"/>
      <c r="B84" s="41"/>
      <c r="C84" s="42"/>
      <c r="D84" s="42"/>
      <c r="E84" s="42"/>
      <c r="F84" s="42"/>
      <c r="G84" s="42"/>
      <c r="H84" s="42"/>
      <c r="I84" s="42"/>
      <c r="J84" s="42"/>
      <c r="K84" s="42"/>
      <c r="L84" s="136"/>
      <c r="S84" s="40"/>
      <c r="T84" s="40"/>
      <c r="U84" s="40"/>
      <c r="V84" s="40"/>
      <c r="W84" s="40"/>
      <c r="X84" s="40"/>
      <c r="Y84" s="40"/>
      <c r="Z84" s="40"/>
      <c r="AA84" s="40"/>
      <c r="AB84" s="40"/>
      <c r="AC84" s="40"/>
      <c r="AD84" s="40"/>
      <c r="AE84" s="40"/>
    </row>
    <row r="85" s="2" customFormat="1" ht="25.65" customHeight="1">
      <c r="A85" s="40"/>
      <c r="B85" s="41"/>
      <c r="C85" s="34" t="s">
        <v>25</v>
      </c>
      <c r="D85" s="42"/>
      <c r="E85" s="42"/>
      <c r="F85" s="29" t="str">
        <f>E15</f>
        <v>TJ Sokol Turnov, Skálova 540,Turnov</v>
      </c>
      <c r="G85" s="42"/>
      <c r="H85" s="42"/>
      <c r="I85" s="34" t="s">
        <v>32</v>
      </c>
      <c r="J85" s="38" t="str">
        <f>E21</f>
        <v>PROFES PROJEKT spol. s r.o.</v>
      </c>
      <c r="K85" s="42"/>
      <c r="L85" s="136"/>
      <c r="S85" s="40"/>
      <c r="T85" s="40"/>
      <c r="U85" s="40"/>
      <c r="V85" s="40"/>
      <c r="W85" s="40"/>
      <c r="X85" s="40"/>
      <c r="Y85" s="40"/>
      <c r="Z85" s="40"/>
      <c r="AA85" s="40"/>
      <c r="AB85" s="40"/>
      <c r="AC85" s="40"/>
      <c r="AD85" s="40"/>
      <c r="AE85" s="40"/>
    </row>
    <row r="86" s="2" customFormat="1" ht="15.15" customHeight="1">
      <c r="A86" s="40"/>
      <c r="B86" s="41"/>
      <c r="C86" s="34" t="s">
        <v>30</v>
      </c>
      <c r="D86" s="42"/>
      <c r="E86" s="42"/>
      <c r="F86" s="29" t="str">
        <f>IF(E18="","",E18)</f>
        <v>Vyplň údaj</v>
      </c>
      <c r="G86" s="42"/>
      <c r="H86" s="42"/>
      <c r="I86" s="34" t="s">
        <v>37</v>
      </c>
      <c r="J86" s="38" t="str">
        <f>E24</f>
        <v xml:space="preserve"> </v>
      </c>
      <c r="K86" s="42"/>
      <c r="L86" s="136"/>
      <c r="S86" s="40"/>
      <c r="T86" s="40"/>
      <c r="U86" s="40"/>
      <c r="V86" s="40"/>
      <c r="W86" s="40"/>
      <c r="X86" s="40"/>
      <c r="Y86" s="40"/>
      <c r="Z86" s="40"/>
      <c r="AA86" s="40"/>
      <c r="AB86" s="40"/>
      <c r="AC86" s="40"/>
      <c r="AD86" s="40"/>
      <c r="AE86" s="40"/>
    </row>
    <row r="87" s="2" customFormat="1" ht="10.32" customHeight="1">
      <c r="A87" s="40"/>
      <c r="B87" s="41"/>
      <c r="C87" s="42"/>
      <c r="D87" s="42"/>
      <c r="E87" s="42"/>
      <c r="F87" s="42"/>
      <c r="G87" s="42"/>
      <c r="H87" s="42"/>
      <c r="I87" s="42"/>
      <c r="J87" s="42"/>
      <c r="K87" s="42"/>
      <c r="L87" s="136"/>
      <c r="S87" s="40"/>
      <c r="T87" s="40"/>
      <c r="U87" s="40"/>
      <c r="V87" s="40"/>
      <c r="W87" s="40"/>
      <c r="X87" s="40"/>
      <c r="Y87" s="40"/>
      <c r="Z87" s="40"/>
      <c r="AA87" s="40"/>
      <c r="AB87" s="40"/>
      <c r="AC87" s="40"/>
      <c r="AD87" s="40"/>
      <c r="AE87" s="40"/>
    </row>
    <row r="88" s="11" customFormat="1" ht="29.28" customHeight="1">
      <c r="A88" s="179"/>
      <c r="B88" s="180"/>
      <c r="C88" s="181" t="s">
        <v>118</v>
      </c>
      <c r="D88" s="182" t="s">
        <v>60</v>
      </c>
      <c r="E88" s="182" t="s">
        <v>56</v>
      </c>
      <c r="F88" s="182" t="s">
        <v>57</v>
      </c>
      <c r="G88" s="182" t="s">
        <v>119</v>
      </c>
      <c r="H88" s="182" t="s">
        <v>120</v>
      </c>
      <c r="I88" s="182" t="s">
        <v>121</v>
      </c>
      <c r="J88" s="183" t="s">
        <v>103</v>
      </c>
      <c r="K88" s="184" t="s">
        <v>122</v>
      </c>
      <c r="L88" s="185"/>
      <c r="M88" s="94" t="s">
        <v>19</v>
      </c>
      <c r="N88" s="95" t="s">
        <v>45</v>
      </c>
      <c r="O88" s="95" t="s">
        <v>123</v>
      </c>
      <c r="P88" s="95" t="s">
        <v>124</v>
      </c>
      <c r="Q88" s="95" t="s">
        <v>125</v>
      </c>
      <c r="R88" s="95" t="s">
        <v>126</v>
      </c>
      <c r="S88" s="95" t="s">
        <v>127</v>
      </c>
      <c r="T88" s="96" t="s">
        <v>128</v>
      </c>
      <c r="U88" s="179"/>
      <c r="V88" s="179"/>
      <c r="W88" s="179"/>
      <c r="X88" s="179"/>
      <c r="Y88" s="179"/>
      <c r="Z88" s="179"/>
      <c r="AA88" s="179"/>
      <c r="AB88" s="179"/>
      <c r="AC88" s="179"/>
      <c r="AD88" s="179"/>
      <c r="AE88" s="179"/>
    </row>
    <row r="89" s="2" customFormat="1" ht="22.8" customHeight="1">
      <c r="A89" s="40"/>
      <c r="B89" s="41"/>
      <c r="C89" s="101" t="s">
        <v>129</v>
      </c>
      <c r="D89" s="42"/>
      <c r="E89" s="42"/>
      <c r="F89" s="42"/>
      <c r="G89" s="42"/>
      <c r="H89" s="42"/>
      <c r="I89" s="42"/>
      <c r="J89" s="186">
        <f>BK89</f>
        <v>0</v>
      </c>
      <c r="K89" s="42"/>
      <c r="L89" s="46"/>
      <c r="M89" s="97"/>
      <c r="N89" s="187"/>
      <c r="O89" s="98"/>
      <c r="P89" s="188">
        <f>P90+P91+P194+P211</f>
        <v>0</v>
      </c>
      <c r="Q89" s="98"/>
      <c r="R89" s="188">
        <f>R90+R91+R194+R211</f>
        <v>0.17827200000000001</v>
      </c>
      <c r="S89" s="98"/>
      <c r="T89" s="189">
        <f>T90+T91+T194+T211</f>
        <v>0.10200000000000001</v>
      </c>
      <c r="U89" s="40"/>
      <c r="V89" s="40"/>
      <c r="W89" s="40"/>
      <c r="X89" s="40"/>
      <c r="Y89" s="40"/>
      <c r="Z89" s="40"/>
      <c r="AA89" s="40"/>
      <c r="AB89" s="40"/>
      <c r="AC89" s="40"/>
      <c r="AD89" s="40"/>
      <c r="AE89" s="40"/>
      <c r="AT89" s="19" t="s">
        <v>74</v>
      </c>
      <c r="AU89" s="19" t="s">
        <v>104</v>
      </c>
      <c r="BK89" s="190">
        <f>BK90+BK91+BK194+BK211</f>
        <v>0</v>
      </c>
    </row>
    <row r="90" s="12" customFormat="1" ht="25.92" customHeight="1">
      <c r="A90" s="12"/>
      <c r="B90" s="191"/>
      <c r="C90" s="192"/>
      <c r="D90" s="193" t="s">
        <v>74</v>
      </c>
      <c r="E90" s="194" t="s">
        <v>130</v>
      </c>
      <c r="F90" s="194" t="s">
        <v>131</v>
      </c>
      <c r="G90" s="192"/>
      <c r="H90" s="192"/>
      <c r="I90" s="195"/>
      <c r="J90" s="196">
        <f>BK90</f>
        <v>0</v>
      </c>
      <c r="K90" s="192"/>
      <c r="L90" s="197"/>
      <c r="M90" s="198"/>
      <c r="N90" s="199"/>
      <c r="O90" s="199"/>
      <c r="P90" s="200">
        <v>0</v>
      </c>
      <c r="Q90" s="199"/>
      <c r="R90" s="200">
        <v>0</v>
      </c>
      <c r="S90" s="199"/>
      <c r="T90" s="201">
        <v>0</v>
      </c>
      <c r="U90" s="12"/>
      <c r="V90" s="12"/>
      <c r="W90" s="12"/>
      <c r="X90" s="12"/>
      <c r="Y90" s="12"/>
      <c r="Z90" s="12"/>
      <c r="AA90" s="12"/>
      <c r="AB90" s="12"/>
      <c r="AC90" s="12"/>
      <c r="AD90" s="12"/>
      <c r="AE90" s="12"/>
      <c r="AR90" s="202" t="s">
        <v>83</v>
      </c>
      <c r="AT90" s="203" t="s">
        <v>74</v>
      </c>
      <c r="AU90" s="203" t="s">
        <v>75</v>
      </c>
      <c r="AY90" s="202" t="s">
        <v>132</v>
      </c>
      <c r="BK90" s="204">
        <v>0</v>
      </c>
    </row>
    <row r="91" s="12" customFormat="1" ht="25.92" customHeight="1">
      <c r="A91" s="12"/>
      <c r="B91" s="191"/>
      <c r="C91" s="192"/>
      <c r="D91" s="193" t="s">
        <v>74</v>
      </c>
      <c r="E91" s="194" t="s">
        <v>214</v>
      </c>
      <c r="F91" s="194" t="s">
        <v>215</v>
      </c>
      <c r="G91" s="192"/>
      <c r="H91" s="192"/>
      <c r="I91" s="195"/>
      <c r="J91" s="196">
        <f>BK91</f>
        <v>0</v>
      </c>
      <c r="K91" s="192"/>
      <c r="L91" s="197"/>
      <c r="M91" s="198"/>
      <c r="N91" s="199"/>
      <c r="O91" s="199"/>
      <c r="P91" s="200">
        <f>P92+P169+P175</f>
        <v>0</v>
      </c>
      <c r="Q91" s="199"/>
      <c r="R91" s="200">
        <f>R92+R169+R175</f>
        <v>0.17827200000000001</v>
      </c>
      <c r="S91" s="199"/>
      <c r="T91" s="201">
        <f>T92+T169+T175</f>
        <v>0.10200000000000001</v>
      </c>
      <c r="U91" s="12"/>
      <c r="V91" s="12"/>
      <c r="W91" s="12"/>
      <c r="X91" s="12"/>
      <c r="Y91" s="12"/>
      <c r="Z91" s="12"/>
      <c r="AA91" s="12"/>
      <c r="AB91" s="12"/>
      <c r="AC91" s="12"/>
      <c r="AD91" s="12"/>
      <c r="AE91" s="12"/>
      <c r="AR91" s="202" t="s">
        <v>85</v>
      </c>
      <c r="AT91" s="203" t="s">
        <v>74</v>
      </c>
      <c r="AU91" s="203" t="s">
        <v>75</v>
      </c>
      <c r="AY91" s="202" t="s">
        <v>132</v>
      </c>
      <c r="BK91" s="204">
        <f>BK92+BK169+BK175</f>
        <v>0</v>
      </c>
    </row>
    <row r="92" s="12" customFormat="1" ht="22.8" customHeight="1">
      <c r="A92" s="12"/>
      <c r="B92" s="191"/>
      <c r="C92" s="192"/>
      <c r="D92" s="193" t="s">
        <v>74</v>
      </c>
      <c r="E92" s="205" t="s">
        <v>428</v>
      </c>
      <c r="F92" s="205" t="s">
        <v>429</v>
      </c>
      <c r="G92" s="192"/>
      <c r="H92" s="192"/>
      <c r="I92" s="195"/>
      <c r="J92" s="206">
        <f>BK92</f>
        <v>0</v>
      </c>
      <c r="K92" s="192"/>
      <c r="L92" s="197"/>
      <c r="M92" s="198"/>
      <c r="N92" s="199"/>
      <c r="O92" s="199"/>
      <c r="P92" s="200">
        <f>SUM(P93:P168)</f>
        <v>0</v>
      </c>
      <c r="Q92" s="199"/>
      <c r="R92" s="200">
        <f>SUM(R93:R168)</f>
        <v>0.17580000000000001</v>
      </c>
      <c r="S92" s="199"/>
      <c r="T92" s="201">
        <f>SUM(T93:T168)</f>
        <v>0.10200000000000001</v>
      </c>
      <c r="U92" s="12"/>
      <c r="V92" s="12"/>
      <c r="W92" s="12"/>
      <c r="X92" s="12"/>
      <c r="Y92" s="12"/>
      <c r="Z92" s="12"/>
      <c r="AA92" s="12"/>
      <c r="AB92" s="12"/>
      <c r="AC92" s="12"/>
      <c r="AD92" s="12"/>
      <c r="AE92" s="12"/>
      <c r="AR92" s="202" t="s">
        <v>85</v>
      </c>
      <c r="AT92" s="203" t="s">
        <v>74</v>
      </c>
      <c r="AU92" s="203" t="s">
        <v>83</v>
      </c>
      <c r="AY92" s="202" t="s">
        <v>132</v>
      </c>
      <c r="BK92" s="204">
        <f>SUM(BK93:BK168)</f>
        <v>0</v>
      </c>
    </row>
    <row r="93" s="2" customFormat="1" ht="24.15" customHeight="1">
      <c r="A93" s="40"/>
      <c r="B93" s="41"/>
      <c r="C93" s="207" t="s">
        <v>83</v>
      </c>
      <c r="D93" s="207" t="s">
        <v>140</v>
      </c>
      <c r="E93" s="208" t="s">
        <v>430</v>
      </c>
      <c r="F93" s="209" t="s">
        <v>431</v>
      </c>
      <c r="G93" s="210" t="s">
        <v>284</v>
      </c>
      <c r="H93" s="211">
        <v>10</v>
      </c>
      <c r="I93" s="212"/>
      <c r="J93" s="213">
        <f>ROUND(I93*H93,2)</f>
        <v>0</v>
      </c>
      <c r="K93" s="214"/>
      <c r="L93" s="46"/>
      <c r="M93" s="215" t="s">
        <v>19</v>
      </c>
      <c r="N93" s="216" t="s">
        <v>46</v>
      </c>
      <c r="O93" s="86"/>
      <c r="P93" s="217">
        <f>O93*H93</f>
        <v>0</v>
      </c>
      <c r="Q93" s="217">
        <v>0.00147</v>
      </c>
      <c r="R93" s="217">
        <f>Q93*H93</f>
        <v>0.0147</v>
      </c>
      <c r="S93" s="217">
        <v>0</v>
      </c>
      <c r="T93" s="218">
        <f>S93*H93</f>
        <v>0</v>
      </c>
      <c r="U93" s="40"/>
      <c r="V93" s="40"/>
      <c r="W93" s="40"/>
      <c r="X93" s="40"/>
      <c r="Y93" s="40"/>
      <c r="Z93" s="40"/>
      <c r="AA93" s="40"/>
      <c r="AB93" s="40"/>
      <c r="AC93" s="40"/>
      <c r="AD93" s="40"/>
      <c r="AE93" s="40"/>
      <c r="AR93" s="219" t="s">
        <v>220</v>
      </c>
      <c r="AT93" s="219" t="s">
        <v>140</v>
      </c>
      <c r="AU93" s="219" t="s">
        <v>85</v>
      </c>
      <c r="AY93" s="19" t="s">
        <v>132</v>
      </c>
      <c r="BE93" s="220">
        <f>IF(N93="základní",J93,0)</f>
        <v>0</v>
      </c>
      <c r="BF93" s="220">
        <f>IF(N93="snížená",J93,0)</f>
        <v>0</v>
      </c>
      <c r="BG93" s="220">
        <f>IF(N93="zákl. přenesená",J93,0)</f>
        <v>0</v>
      </c>
      <c r="BH93" s="220">
        <f>IF(N93="sníž. přenesená",J93,0)</f>
        <v>0</v>
      </c>
      <c r="BI93" s="220">
        <f>IF(N93="nulová",J93,0)</f>
        <v>0</v>
      </c>
      <c r="BJ93" s="19" t="s">
        <v>83</v>
      </c>
      <c r="BK93" s="220">
        <f>ROUND(I93*H93,2)</f>
        <v>0</v>
      </c>
      <c r="BL93" s="19" t="s">
        <v>220</v>
      </c>
      <c r="BM93" s="219" t="s">
        <v>432</v>
      </c>
    </row>
    <row r="94" s="2" customFormat="1">
      <c r="A94" s="40"/>
      <c r="B94" s="41"/>
      <c r="C94" s="42"/>
      <c r="D94" s="221" t="s">
        <v>142</v>
      </c>
      <c r="E94" s="42"/>
      <c r="F94" s="222" t="s">
        <v>433</v>
      </c>
      <c r="G94" s="42"/>
      <c r="H94" s="42"/>
      <c r="I94" s="223"/>
      <c r="J94" s="42"/>
      <c r="K94" s="42"/>
      <c r="L94" s="46"/>
      <c r="M94" s="224"/>
      <c r="N94" s="225"/>
      <c r="O94" s="86"/>
      <c r="P94" s="86"/>
      <c r="Q94" s="86"/>
      <c r="R94" s="86"/>
      <c r="S94" s="86"/>
      <c r="T94" s="87"/>
      <c r="U94" s="40"/>
      <c r="V94" s="40"/>
      <c r="W94" s="40"/>
      <c r="X94" s="40"/>
      <c r="Y94" s="40"/>
      <c r="Z94" s="40"/>
      <c r="AA94" s="40"/>
      <c r="AB94" s="40"/>
      <c r="AC94" s="40"/>
      <c r="AD94" s="40"/>
      <c r="AE94" s="40"/>
      <c r="AT94" s="19" t="s">
        <v>142</v>
      </c>
      <c r="AU94" s="19" t="s">
        <v>85</v>
      </c>
    </row>
    <row r="95" s="2" customFormat="1">
      <c r="A95" s="40"/>
      <c r="B95" s="41"/>
      <c r="C95" s="42"/>
      <c r="D95" s="226" t="s">
        <v>143</v>
      </c>
      <c r="E95" s="42"/>
      <c r="F95" s="227" t="s">
        <v>434</v>
      </c>
      <c r="G95" s="42"/>
      <c r="H95" s="42"/>
      <c r="I95" s="223"/>
      <c r="J95" s="42"/>
      <c r="K95" s="42"/>
      <c r="L95" s="46"/>
      <c r="M95" s="224"/>
      <c r="N95" s="225"/>
      <c r="O95" s="86"/>
      <c r="P95" s="86"/>
      <c r="Q95" s="86"/>
      <c r="R95" s="86"/>
      <c r="S95" s="86"/>
      <c r="T95" s="87"/>
      <c r="U95" s="40"/>
      <c r="V95" s="40"/>
      <c r="W95" s="40"/>
      <c r="X95" s="40"/>
      <c r="Y95" s="40"/>
      <c r="Z95" s="40"/>
      <c r="AA95" s="40"/>
      <c r="AB95" s="40"/>
      <c r="AC95" s="40"/>
      <c r="AD95" s="40"/>
      <c r="AE95" s="40"/>
      <c r="AT95" s="19" t="s">
        <v>143</v>
      </c>
      <c r="AU95" s="19" t="s">
        <v>85</v>
      </c>
    </row>
    <row r="96" s="2" customFormat="1" ht="24.15" customHeight="1">
      <c r="A96" s="40"/>
      <c r="B96" s="41"/>
      <c r="C96" s="207" t="s">
        <v>85</v>
      </c>
      <c r="D96" s="207" t="s">
        <v>140</v>
      </c>
      <c r="E96" s="208" t="s">
        <v>435</v>
      </c>
      <c r="F96" s="209" t="s">
        <v>436</v>
      </c>
      <c r="G96" s="210" t="s">
        <v>284</v>
      </c>
      <c r="H96" s="211">
        <v>2</v>
      </c>
      <c r="I96" s="212"/>
      <c r="J96" s="213">
        <f>ROUND(I96*H96,2)</f>
        <v>0</v>
      </c>
      <c r="K96" s="214"/>
      <c r="L96" s="46"/>
      <c r="M96" s="215" t="s">
        <v>19</v>
      </c>
      <c r="N96" s="216" t="s">
        <v>46</v>
      </c>
      <c r="O96" s="86"/>
      <c r="P96" s="217">
        <f>O96*H96</f>
        <v>0</v>
      </c>
      <c r="Q96" s="217">
        <v>0.0018500000000000001</v>
      </c>
      <c r="R96" s="217">
        <f>Q96*H96</f>
        <v>0.0037000000000000002</v>
      </c>
      <c r="S96" s="217">
        <v>0</v>
      </c>
      <c r="T96" s="218">
        <f>S96*H96</f>
        <v>0</v>
      </c>
      <c r="U96" s="40"/>
      <c r="V96" s="40"/>
      <c r="W96" s="40"/>
      <c r="X96" s="40"/>
      <c r="Y96" s="40"/>
      <c r="Z96" s="40"/>
      <c r="AA96" s="40"/>
      <c r="AB96" s="40"/>
      <c r="AC96" s="40"/>
      <c r="AD96" s="40"/>
      <c r="AE96" s="40"/>
      <c r="AR96" s="219" t="s">
        <v>220</v>
      </c>
      <c r="AT96" s="219" t="s">
        <v>140</v>
      </c>
      <c r="AU96" s="219" t="s">
        <v>85</v>
      </c>
      <c r="AY96" s="19" t="s">
        <v>132</v>
      </c>
      <c r="BE96" s="220">
        <f>IF(N96="základní",J96,0)</f>
        <v>0</v>
      </c>
      <c r="BF96" s="220">
        <f>IF(N96="snížená",J96,0)</f>
        <v>0</v>
      </c>
      <c r="BG96" s="220">
        <f>IF(N96="zákl. přenesená",J96,0)</f>
        <v>0</v>
      </c>
      <c r="BH96" s="220">
        <f>IF(N96="sníž. přenesená",J96,0)</f>
        <v>0</v>
      </c>
      <c r="BI96" s="220">
        <f>IF(N96="nulová",J96,0)</f>
        <v>0</v>
      </c>
      <c r="BJ96" s="19" t="s">
        <v>83</v>
      </c>
      <c r="BK96" s="220">
        <f>ROUND(I96*H96,2)</f>
        <v>0</v>
      </c>
      <c r="BL96" s="19" t="s">
        <v>220</v>
      </c>
      <c r="BM96" s="219" t="s">
        <v>437</v>
      </c>
    </row>
    <row r="97" s="2" customFormat="1">
      <c r="A97" s="40"/>
      <c r="B97" s="41"/>
      <c r="C97" s="42"/>
      <c r="D97" s="221" t="s">
        <v>142</v>
      </c>
      <c r="E97" s="42"/>
      <c r="F97" s="222" t="s">
        <v>438</v>
      </c>
      <c r="G97" s="42"/>
      <c r="H97" s="42"/>
      <c r="I97" s="223"/>
      <c r="J97" s="42"/>
      <c r="K97" s="42"/>
      <c r="L97" s="46"/>
      <c r="M97" s="224"/>
      <c r="N97" s="225"/>
      <c r="O97" s="86"/>
      <c r="P97" s="86"/>
      <c r="Q97" s="86"/>
      <c r="R97" s="86"/>
      <c r="S97" s="86"/>
      <c r="T97" s="87"/>
      <c r="U97" s="40"/>
      <c r="V97" s="40"/>
      <c r="W97" s="40"/>
      <c r="X97" s="40"/>
      <c r="Y97" s="40"/>
      <c r="Z97" s="40"/>
      <c r="AA97" s="40"/>
      <c r="AB97" s="40"/>
      <c r="AC97" s="40"/>
      <c r="AD97" s="40"/>
      <c r="AE97" s="40"/>
      <c r="AT97" s="19" t="s">
        <v>142</v>
      </c>
      <c r="AU97" s="19" t="s">
        <v>85</v>
      </c>
    </row>
    <row r="98" s="2" customFormat="1">
      <c r="A98" s="40"/>
      <c r="B98" s="41"/>
      <c r="C98" s="42"/>
      <c r="D98" s="226" t="s">
        <v>143</v>
      </c>
      <c r="E98" s="42"/>
      <c r="F98" s="227" t="s">
        <v>439</v>
      </c>
      <c r="G98" s="42"/>
      <c r="H98" s="42"/>
      <c r="I98" s="223"/>
      <c r="J98" s="42"/>
      <c r="K98" s="42"/>
      <c r="L98" s="46"/>
      <c r="M98" s="224"/>
      <c r="N98" s="225"/>
      <c r="O98" s="86"/>
      <c r="P98" s="86"/>
      <c r="Q98" s="86"/>
      <c r="R98" s="86"/>
      <c r="S98" s="86"/>
      <c r="T98" s="87"/>
      <c r="U98" s="40"/>
      <c r="V98" s="40"/>
      <c r="W98" s="40"/>
      <c r="X98" s="40"/>
      <c r="Y98" s="40"/>
      <c r="Z98" s="40"/>
      <c r="AA98" s="40"/>
      <c r="AB98" s="40"/>
      <c r="AC98" s="40"/>
      <c r="AD98" s="40"/>
      <c r="AE98" s="40"/>
      <c r="AT98" s="19" t="s">
        <v>143</v>
      </c>
      <c r="AU98" s="19" t="s">
        <v>85</v>
      </c>
    </row>
    <row r="99" s="2" customFormat="1" ht="24.15" customHeight="1">
      <c r="A99" s="40"/>
      <c r="B99" s="41"/>
      <c r="C99" s="207" t="s">
        <v>148</v>
      </c>
      <c r="D99" s="207" t="s">
        <v>140</v>
      </c>
      <c r="E99" s="208" t="s">
        <v>440</v>
      </c>
      <c r="F99" s="209" t="s">
        <v>441</v>
      </c>
      <c r="G99" s="210" t="s">
        <v>284</v>
      </c>
      <c r="H99" s="211">
        <v>8</v>
      </c>
      <c r="I99" s="212"/>
      <c r="J99" s="213">
        <f>ROUND(I99*H99,2)</f>
        <v>0</v>
      </c>
      <c r="K99" s="214"/>
      <c r="L99" s="46"/>
      <c r="M99" s="215" t="s">
        <v>19</v>
      </c>
      <c r="N99" s="216" t="s">
        <v>46</v>
      </c>
      <c r="O99" s="86"/>
      <c r="P99" s="217">
        <f>O99*H99</f>
        <v>0</v>
      </c>
      <c r="Q99" s="217">
        <v>0.00396</v>
      </c>
      <c r="R99" s="217">
        <f>Q99*H99</f>
        <v>0.03168</v>
      </c>
      <c r="S99" s="217">
        <v>0</v>
      </c>
      <c r="T99" s="218">
        <f>S99*H99</f>
        <v>0</v>
      </c>
      <c r="U99" s="40"/>
      <c r="V99" s="40"/>
      <c r="W99" s="40"/>
      <c r="X99" s="40"/>
      <c r="Y99" s="40"/>
      <c r="Z99" s="40"/>
      <c r="AA99" s="40"/>
      <c r="AB99" s="40"/>
      <c r="AC99" s="40"/>
      <c r="AD99" s="40"/>
      <c r="AE99" s="40"/>
      <c r="AR99" s="219" t="s">
        <v>220</v>
      </c>
      <c r="AT99" s="219" t="s">
        <v>140</v>
      </c>
      <c r="AU99" s="219" t="s">
        <v>85</v>
      </c>
      <c r="AY99" s="19" t="s">
        <v>132</v>
      </c>
      <c r="BE99" s="220">
        <f>IF(N99="základní",J99,0)</f>
        <v>0</v>
      </c>
      <c r="BF99" s="220">
        <f>IF(N99="snížená",J99,0)</f>
        <v>0</v>
      </c>
      <c r="BG99" s="220">
        <f>IF(N99="zákl. přenesená",J99,0)</f>
        <v>0</v>
      </c>
      <c r="BH99" s="220">
        <f>IF(N99="sníž. přenesená",J99,0)</f>
        <v>0</v>
      </c>
      <c r="BI99" s="220">
        <f>IF(N99="nulová",J99,0)</f>
        <v>0</v>
      </c>
      <c r="BJ99" s="19" t="s">
        <v>83</v>
      </c>
      <c r="BK99" s="220">
        <f>ROUND(I99*H99,2)</f>
        <v>0</v>
      </c>
      <c r="BL99" s="19" t="s">
        <v>220</v>
      </c>
      <c r="BM99" s="219" t="s">
        <v>442</v>
      </c>
    </row>
    <row r="100" s="2" customFormat="1">
      <c r="A100" s="40"/>
      <c r="B100" s="41"/>
      <c r="C100" s="42"/>
      <c r="D100" s="221" t="s">
        <v>142</v>
      </c>
      <c r="E100" s="42"/>
      <c r="F100" s="222" t="s">
        <v>443</v>
      </c>
      <c r="G100" s="42"/>
      <c r="H100" s="42"/>
      <c r="I100" s="223"/>
      <c r="J100" s="42"/>
      <c r="K100" s="42"/>
      <c r="L100" s="46"/>
      <c r="M100" s="224"/>
      <c r="N100" s="225"/>
      <c r="O100" s="86"/>
      <c r="P100" s="86"/>
      <c r="Q100" s="86"/>
      <c r="R100" s="86"/>
      <c r="S100" s="86"/>
      <c r="T100" s="87"/>
      <c r="U100" s="40"/>
      <c r="V100" s="40"/>
      <c r="W100" s="40"/>
      <c r="X100" s="40"/>
      <c r="Y100" s="40"/>
      <c r="Z100" s="40"/>
      <c r="AA100" s="40"/>
      <c r="AB100" s="40"/>
      <c r="AC100" s="40"/>
      <c r="AD100" s="40"/>
      <c r="AE100" s="40"/>
      <c r="AT100" s="19" t="s">
        <v>142</v>
      </c>
      <c r="AU100" s="19" t="s">
        <v>85</v>
      </c>
    </row>
    <row r="101" s="2" customFormat="1">
      <c r="A101" s="40"/>
      <c r="B101" s="41"/>
      <c r="C101" s="42"/>
      <c r="D101" s="226" t="s">
        <v>143</v>
      </c>
      <c r="E101" s="42"/>
      <c r="F101" s="227" t="s">
        <v>444</v>
      </c>
      <c r="G101" s="42"/>
      <c r="H101" s="42"/>
      <c r="I101" s="223"/>
      <c r="J101" s="42"/>
      <c r="K101" s="42"/>
      <c r="L101" s="46"/>
      <c r="M101" s="224"/>
      <c r="N101" s="225"/>
      <c r="O101" s="86"/>
      <c r="P101" s="86"/>
      <c r="Q101" s="86"/>
      <c r="R101" s="86"/>
      <c r="S101" s="86"/>
      <c r="T101" s="87"/>
      <c r="U101" s="40"/>
      <c r="V101" s="40"/>
      <c r="W101" s="40"/>
      <c r="X101" s="40"/>
      <c r="Y101" s="40"/>
      <c r="Z101" s="40"/>
      <c r="AA101" s="40"/>
      <c r="AB101" s="40"/>
      <c r="AC101" s="40"/>
      <c r="AD101" s="40"/>
      <c r="AE101" s="40"/>
      <c r="AT101" s="19" t="s">
        <v>143</v>
      </c>
      <c r="AU101" s="19" t="s">
        <v>85</v>
      </c>
    </row>
    <row r="102" s="2" customFormat="1" ht="24.15" customHeight="1">
      <c r="A102" s="40"/>
      <c r="B102" s="41"/>
      <c r="C102" s="207" t="s">
        <v>139</v>
      </c>
      <c r="D102" s="207" t="s">
        <v>140</v>
      </c>
      <c r="E102" s="208" t="s">
        <v>445</v>
      </c>
      <c r="F102" s="209" t="s">
        <v>446</v>
      </c>
      <c r="G102" s="210" t="s">
        <v>284</v>
      </c>
      <c r="H102" s="211">
        <v>24</v>
      </c>
      <c r="I102" s="212"/>
      <c r="J102" s="213">
        <f>ROUND(I102*H102,2)</f>
        <v>0</v>
      </c>
      <c r="K102" s="214"/>
      <c r="L102" s="46"/>
      <c r="M102" s="215" t="s">
        <v>19</v>
      </c>
      <c r="N102" s="216" t="s">
        <v>46</v>
      </c>
      <c r="O102" s="86"/>
      <c r="P102" s="217">
        <f>O102*H102</f>
        <v>0</v>
      </c>
      <c r="Q102" s="217">
        <v>0.00011</v>
      </c>
      <c r="R102" s="217">
        <f>Q102*H102</f>
        <v>0.00264</v>
      </c>
      <c r="S102" s="217">
        <v>0.00215</v>
      </c>
      <c r="T102" s="218">
        <f>S102*H102</f>
        <v>0.0516</v>
      </c>
      <c r="U102" s="40"/>
      <c r="V102" s="40"/>
      <c r="W102" s="40"/>
      <c r="X102" s="40"/>
      <c r="Y102" s="40"/>
      <c r="Z102" s="40"/>
      <c r="AA102" s="40"/>
      <c r="AB102" s="40"/>
      <c r="AC102" s="40"/>
      <c r="AD102" s="40"/>
      <c r="AE102" s="40"/>
      <c r="AR102" s="219" t="s">
        <v>220</v>
      </c>
      <c r="AT102" s="219" t="s">
        <v>140</v>
      </c>
      <c r="AU102" s="219" t="s">
        <v>85</v>
      </c>
      <c r="AY102" s="19" t="s">
        <v>132</v>
      </c>
      <c r="BE102" s="220">
        <f>IF(N102="základní",J102,0)</f>
        <v>0</v>
      </c>
      <c r="BF102" s="220">
        <f>IF(N102="snížená",J102,0)</f>
        <v>0</v>
      </c>
      <c r="BG102" s="220">
        <f>IF(N102="zákl. přenesená",J102,0)</f>
        <v>0</v>
      </c>
      <c r="BH102" s="220">
        <f>IF(N102="sníž. přenesená",J102,0)</f>
        <v>0</v>
      </c>
      <c r="BI102" s="220">
        <f>IF(N102="nulová",J102,0)</f>
        <v>0</v>
      </c>
      <c r="BJ102" s="19" t="s">
        <v>83</v>
      </c>
      <c r="BK102" s="220">
        <f>ROUND(I102*H102,2)</f>
        <v>0</v>
      </c>
      <c r="BL102" s="19" t="s">
        <v>220</v>
      </c>
      <c r="BM102" s="219" t="s">
        <v>447</v>
      </c>
    </row>
    <row r="103" s="2" customFormat="1">
      <c r="A103" s="40"/>
      <c r="B103" s="41"/>
      <c r="C103" s="42"/>
      <c r="D103" s="221" t="s">
        <v>142</v>
      </c>
      <c r="E103" s="42"/>
      <c r="F103" s="222" t="s">
        <v>448</v>
      </c>
      <c r="G103" s="42"/>
      <c r="H103" s="42"/>
      <c r="I103" s="223"/>
      <c r="J103" s="42"/>
      <c r="K103" s="42"/>
      <c r="L103" s="46"/>
      <c r="M103" s="224"/>
      <c r="N103" s="225"/>
      <c r="O103" s="86"/>
      <c r="P103" s="86"/>
      <c r="Q103" s="86"/>
      <c r="R103" s="86"/>
      <c r="S103" s="86"/>
      <c r="T103" s="87"/>
      <c r="U103" s="40"/>
      <c r="V103" s="40"/>
      <c r="W103" s="40"/>
      <c r="X103" s="40"/>
      <c r="Y103" s="40"/>
      <c r="Z103" s="40"/>
      <c r="AA103" s="40"/>
      <c r="AB103" s="40"/>
      <c r="AC103" s="40"/>
      <c r="AD103" s="40"/>
      <c r="AE103" s="40"/>
      <c r="AT103" s="19" t="s">
        <v>142</v>
      </c>
      <c r="AU103" s="19" t="s">
        <v>85</v>
      </c>
    </row>
    <row r="104" s="2" customFormat="1">
      <c r="A104" s="40"/>
      <c r="B104" s="41"/>
      <c r="C104" s="42"/>
      <c r="D104" s="226" t="s">
        <v>143</v>
      </c>
      <c r="E104" s="42"/>
      <c r="F104" s="227" t="s">
        <v>449</v>
      </c>
      <c r="G104" s="42"/>
      <c r="H104" s="42"/>
      <c r="I104" s="223"/>
      <c r="J104" s="42"/>
      <c r="K104" s="42"/>
      <c r="L104" s="46"/>
      <c r="M104" s="224"/>
      <c r="N104" s="225"/>
      <c r="O104" s="86"/>
      <c r="P104" s="86"/>
      <c r="Q104" s="86"/>
      <c r="R104" s="86"/>
      <c r="S104" s="86"/>
      <c r="T104" s="87"/>
      <c r="U104" s="40"/>
      <c r="V104" s="40"/>
      <c r="W104" s="40"/>
      <c r="X104" s="40"/>
      <c r="Y104" s="40"/>
      <c r="Z104" s="40"/>
      <c r="AA104" s="40"/>
      <c r="AB104" s="40"/>
      <c r="AC104" s="40"/>
      <c r="AD104" s="40"/>
      <c r="AE104" s="40"/>
      <c r="AT104" s="19" t="s">
        <v>143</v>
      </c>
      <c r="AU104" s="19" t="s">
        <v>85</v>
      </c>
    </row>
    <row r="105" s="2" customFormat="1" ht="37.8" customHeight="1">
      <c r="A105" s="40"/>
      <c r="B105" s="41"/>
      <c r="C105" s="207" t="s">
        <v>167</v>
      </c>
      <c r="D105" s="207" t="s">
        <v>140</v>
      </c>
      <c r="E105" s="208" t="s">
        <v>450</v>
      </c>
      <c r="F105" s="209" t="s">
        <v>451</v>
      </c>
      <c r="G105" s="210" t="s">
        <v>284</v>
      </c>
      <c r="H105" s="211">
        <v>5</v>
      </c>
      <c r="I105" s="212"/>
      <c r="J105" s="213">
        <f>ROUND(I105*H105,2)</f>
        <v>0</v>
      </c>
      <c r="K105" s="214"/>
      <c r="L105" s="46"/>
      <c r="M105" s="215" t="s">
        <v>19</v>
      </c>
      <c r="N105" s="216" t="s">
        <v>46</v>
      </c>
      <c r="O105" s="86"/>
      <c r="P105" s="217">
        <f>O105*H105</f>
        <v>0</v>
      </c>
      <c r="Q105" s="217">
        <v>0.0049300000000000004</v>
      </c>
      <c r="R105" s="217">
        <f>Q105*H105</f>
        <v>0.024650000000000002</v>
      </c>
      <c r="S105" s="217">
        <v>0</v>
      </c>
      <c r="T105" s="218">
        <f>S105*H105</f>
        <v>0</v>
      </c>
      <c r="U105" s="40"/>
      <c r="V105" s="40"/>
      <c r="W105" s="40"/>
      <c r="X105" s="40"/>
      <c r="Y105" s="40"/>
      <c r="Z105" s="40"/>
      <c r="AA105" s="40"/>
      <c r="AB105" s="40"/>
      <c r="AC105" s="40"/>
      <c r="AD105" s="40"/>
      <c r="AE105" s="40"/>
      <c r="AR105" s="219" t="s">
        <v>220</v>
      </c>
      <c r="AT105" s="219" t="s">
        <v>140</v>
      </c>
      <c r="AU105" s="219" t="s">
        <v>85</v>
      </c>
      <c r="AY105" s="19" t="s">
        <v>132</v>
      </c>
      <c r="BE105" s="220">
        <f>IF(N105="základní",J105,0)</f>
        <v>0</v>
      </c>
      <c r="BF105" s="220">
        <f>IF(N105="snížená",J105,0)</f>
        <v>0</v>
      </c>
      <c r="BG105" s="220">
        <f>IF(N105="zákl. přenesená",J105,0)</f>
        <v>0</v>
      </c>
      <c r="BH105" s="220">
        <f>IF(N105="sníž. přenesená",J105,0)</f>
        <v>0</v>
      </c>
      <c r="BI105" s="220">
        <f>IF(N105="nulová",J105,0)</f>
        <v>0</v>
      </c>
      <c r="BJ105" s="19" t="s">
        <v>83</v>
      </c>
      <c r="BK105" s="220">
        <f>ROUND(I105*H105,2)</f>
        <v>0</v>
      </c>
      <c r="BL105" s="19" t="s">
        <v>220</v>
      </c>
      <c r="BM105" s="219" t="s">
        <v>452</v>
      </c>
    </row>
    <row r="106" s="2" customFormat="1">
      <c r="A106" s="40"/>
      <c r="B106" s="41"/>
      <c r="C106" s="42"/>
      <c r="D106" s="221" t="s">
        <v>142</v>
      </c>
      <c r="E106" s="42"/>
      <c r="F106" s="222" t="s">
        <v>453</v>
      </c>
      <c r="G106" s="42"/>
      <c r="H106" s="42"/>
      <c r="I106" s="223"/>
      <c r="J106" s="42"/>
      <c r="K106" s="42"/>
      <c r="L106" s="46"/>
      <c r="M106" s="224"/>
      <c r="N106" s="225"/>
      <c r="O106" s="86"/>
      <c r="P106" s="86"/>
      <c r="Q106" s="86"/>
      <c r="R106" s="86"/>
      <c r="S106" s="86"/>
      <c r="T106" s="87"/>
      <c r="U106" s="40"/>
      <c r="V106" s="40"/>
      <c r="W106" s="40"/>
      <c r="X106" s="40"/>
      <c r="Y106" s="40"/>
      <c r="Z106" s="40"/>
      <c r="AA106" s="40"/>
      <c r="AB106" s="40"/>
      <c r="AC106" s="40"/>
      <c r="AD106" s="40"/>
      <c r="AE106" s="40"/>
      <c r="AT106" s="19" t="s">
        <v>142</v>
      </c>
      <c r="AU106" s="19" t="s">
        <v>85</v>
      </c>
    </row>
    <row r="107" s="2" customFormat="1">
      <c r="A107" s="40"/>
      <c r="B107" s="41"/>
      <c r="C107" s="42"/>
      <c r="D107" s="226" t="s">
        <v>143</v>
      </c>
      <c r="E107" s="42"/>
      <c r="F107" s="227" t="s">
        <v>454</v>
      </c>
      <c r="G107" s="42"/>
      <c r="H107" s="42"/>
      <c r="I107" s="223"/>
      <c r="J107" s="42"/>
      <c r="K107" s="42"/>
      <c r="L107" s="46"/>
      <c r="M107" s="224"/>
      <c r="N107" s="225"/>
      <c r="O107" s="86"/>
      <c r="P107" s="86"/>
      <c r="Q107" s="86"/>
      <c r="R107" s="86"/>
      <c r="S107" s="86"/>
      <c r="T107" s="87"/>
      <c r="U107" s="40"/>
      <c r="V107" s="40"/>
      <c r="W107" s="40"/>
      <c r="X107" s="40"/>
      <c r="Y107" s="40"/>
      <c r="Z107" s="40"/>
      <c r="AA107" s="40"/>
      <c r="AB107" s="40"/>
      <c r="AC107" s="40"/>
      <c r="AD107" s="40"/>
      <c r="AE107" s="40"/>
      <c r="AT107" s="19" t="s">
        <v>143</v>
      </c>
      <c r="AU107" s="19" t="s">
        <v>85</v>
      </c>
    </row>
    <row r="108" s="2" customFormat="1" ht="37.8" customHeight="1">
      <c r="A108" s="40"/>
      <c r="B108" s="41"/>
      <c r="C108" s="207" t="s">
        <v>133</v>
      </c>
      <c r="D108" s="207" t="s">
        <v>140</v>
      </c>
      <c r="E108" s="208" t="s">
        <v>455</v>
      </c>
      <c r="F108" s="209" t="s">
        <v>456</v>
      </c>
      <c r="G108" s="210" t="s">
        <v>284</v>
      </c>
      <c r="H108" s="211">
        <v>2</v>
      </c>
      <c r="I108" s="212"/>
      <c r="J108" s="213">
        <f>ROUND(I108*H108,2)</f>
        <v>0</v>
      </c>
      <c r="K108" s="214"/>
      <c r="L108" s="46"/>
      <c r="M108" s="215" t="s">
        <v>19</v>
      </c>
      <c r="N108" s="216" t="s">
        <v>46</v>
      </c>
      <c r="O108" s="86"/>
      <c r="P108" s="217">
        <f>O108*H108</f>
        <v>0</v>
      </c>
      <c r="Q108" s="217">
        <v>0.035770000000000003</v>
      </c>
      <c r="R108" s="217">
        <f>Q108*H108</f>
        <v>0.071540000000000006</v>
      </c>
      <c r="S108" s="217">
        <v>0</v>
      </c>
      <c r="T108" s="218">
        <f>S108*H108</f>
        <v>0</v>
      </c>
      <c r="U108" s="40"/>
      <c r="V108" s="40"/>
      <c r="W108" s="40"/>
      <c r="X108" s="40"/>
      <c r="Y108" s="40"/>
      <c r="Z108" s="40"/>
      <c r="AA108" s="40"/>
      <c r="AB108" s="40"/>
      <c r="AC108" s="40"/>
      <c r="AD108" s="40"/>
      <c r="AE108" s="40"/>
      <c r="AR108" s="219" t="s">
        <v>220</v>
      </c>
      <c r="AT108" s="219" t="s">
        <v>140</v>
      </c>
      <c r="AU108" s="219" t="s">
        <v>85</v>
      </c>
      <c r="AY108" s="19" t="s">
        <v>132</v>
      </c>
      <c r="BE108" s="220">
        <f>IF(N108="základní",J108,0)</f>
        <v>0</v>
      </c>
      <c r="BF108" s="220">
        <f>IF(N108="snížená",J108,0)</f>
        <v>0</v>
      </c>
      <c r="BG108" s="220">
        <f>IF(N108="zákl. přenesená",J108,0)</f>
        <v>0</v>
      </c>
      <c r="BH108" s="220">
        <f>IF(N108="sníž. přenesená",J108,0)</f>
        <v>0</v>
      </c>
      <c r="BI108" s="220">
        <f>IF(N108="nulová",J108,0)</f>
        <v>0</v>
      </c>
      <c r="BJ108" s="19" t="s">
        <v>83</v>
      </c>
      <c r="BK108" s="220">
        <f>ROUND(I108*H108,2)</f>
        <v>0</v>
      </c>
      <c r="BL108" s="19" t="s">
        <v>220</v>
      </c>
      <c r="BM108" s="219" t="s">
        <v>457</v>
      </c>
    </row>
    <row r="109" s="2" customFormat="1">
      <c r="A109" s="40"/>
      <c r="B109" s="41"/>
      <c r="C109" s="42"/>
      <c r="D109" s="221" t="s">
        <v>142</v>
      </c>
      <c r="E109" s="42"/>
      <c r="F109" s="222" t="s">
        <v>456</v>
      </c>
      <c r="G109" s="42"/>
      <c r="H109" s="42"/>
      <c r="I109" s="223"/>
      <c r="J109" s="42"/>
      <c r="K109" s="42"/>
      <c r="L109" s="46"/>
      <c r="M109" s="224"/>
      <c r="N109" s="225"/>
      <c r="O109" s="86"/>
      <c r="P109" s="86"/>
      <c r="Q109" s="86"/>
      <c r="R109" s="86"/>
      <c r="S109" s="86"/>
      <c r="T109" s="87"/>
      <c r="U109" s="40"/>
      <c r="V109" s="40"/>
      <c r="W109" s="40"/>
      <c r="X109" s="40"/>
      <c r="Y109" s="40"/>
      <c r="Z109" s="40"/>
      <c r="AA109" s="40"/>
      <c r="AB109" s="40"/>
      <c r="AC109" s="40"/>
      <c r="AD109" s="40"/>
      <c r="AE109" s="40"/>
      <c r="AT109" s="19" t="s">
        <v>142</v>
      </c>
      <c r="AU109" s="19" t="s">
        <v>85</v>
      </c>
    </row>
    <row r="110" s="2" customFormat="1">
      <c r="A110" s="40"/>
      <c r="B110" s="41"/>
      <c r="C110" s="42"/>
      <c r="D110" s="226" t="s">
        <v>143</v>
      </c>
      <c r="E110" s="42"/>
      <c r="F110" s="227" t="s">
        <v>458</v>
      </c>
      <c r="G110" s="42"/>
      <c r="H110" s="42"/>
      <c r="I110" s="223"/>
      <c r="J110" s="42"/>
      <c r="K110" s="42"/>
      <c r="L110" s="46"/>
      <c r="M110" s="224"/>
      <c r="N110" s="225"/>
      <c r="O110" s="86"/>
      <c r="P110" s="86"/>
      <c r="Q110" s="86"/>
      <c r="R110" s="86"/>
      <c r="S110" s="86"/>
      <c r="T110" s="87"/>
      <c r="U110" s="40"/>
      <c r="V110" s="40"/>
      <c r="W110" s="40"/>
      <c r="X110" s="40"/>
      <c r="Y110" s="40"/>
      <c r="Z110" s="40"/>
      <c r="AA110" s="40"/>
      <c r="AB110" s="40"/>
      <c r="AC110" s="40"/>
      <c r="AD110" s="40"/>
      <c r="AE110" s="40"/>
      <c r="AT110" s="19" t="s">
        <v>143</v>
      </c>
      <c r="AU110" s="19" t="s">
        <v>85</v>
      </c>
    </row>
    <row r="111" s="2" customFormat="1" ht="21.75" customHeight="1">
      <c r="A111" s="40"/>
      <c r="B111" s="41"/>
      <c r="C111" s="207" t="s">
        <v>181</v>
      </c>
      <c r="D111" s="207" t="s">
        <v>140</v>
      </c>
      <c r="E111" s="208" t="s">
        <v>459</v>
      </c>
      <c r="F111" s="209" t="s">
        <v>460</v>
      </c>
      <c r="G111" s="210" t="s">
        <v>354</v>
      </c>
      <c r="H111" s="211">
        <v>2</v>
      </c>
      <c r="I111" s="212"/>
      <c r="J111" s="213">
        <f>ROUND(I111*H111,2)</f>
        <v>0</v>
      </c>
      <c r="K111" s="214"/>
      <c r="L111" s="46"/>
      <c r="M111" s="215" t="s">
        <v>19</v>
      </c>
      <c r="N111" s="216" t="s">
        <v>46</v>
      </c>
      <c r="O111" s="86"/>
      <c r="P111" s="217">
        <f>O111*H111</f>
        <v>0</v>
      </c>
      <c r="Q111" s="217">
        <v>0.00018000000000000001</v>
      </c>
      <c r="R111" s="217">
        <f>Q111*H111</f>
        <v>0.00036000000000000002</v>
      </c>
      <c r="S111" s="217">
        <v>0</v>
      </c>
      <c r="T111" s="218">
        <f>S111*H111</f>
        <v>0</v>
      </c>
      <c r="U111" s="40"/>
      <c r="V111" s="40"/>
      <c r="W111" s="40"/>
      <c r="X111" s="40"/>
      <c r="Y111" s="40"/>
      <c r="Z111" s="40"/>
      <c r="AA111" s="40"/>
      <c r="AB111" s="40"/>
      <c r="AC111" s="40"/>
      <c r="AD111" s="40"/>
      <c r="AE111" s="40"/>
      <c r="AR111" s="219" t="s">
        <v>220</v>
      </c>
      <c r="AT111" s="219" t="s">
        <v>140</v>
      </c>
      <c r="AU111" s="219" t="s">
        <v>85</v>
      </c>
      <c r="AY111" s="19" t="s">
        <v>132</v>
      </c>
      <c r="BE111" s="220">
        <f>IF(N111="základní",J111,0)</f>
        <v>0</v>
      </c>
      <c r="BF111" s="220">
        <f>IF(N111="snížená",J111,0)</f>
        <v>0</v>
      </c>
      <c r="BG111" s="220">
        <f>IF(N111="zákl. přenesená",J111,0)</f>
        <v>0</v>
      </c>
      <c r="BH111" s="220">
        <f>IF(N111="sníž. přenesená",J111,0)</f>
        <v>0</v>
      </c>
      <c r="BI111" s="220">
        <f>IF(N111="nulová",J111,0)</f>
        <v>0</v>
      </c>
      <c r="BJ111" s="19" t="s">
        <v>83</v>
      </c>
      <c r="BK111" s="220">
        <f>ROUND(I111*H111,2)</f>
        <v>0</v>
      </c>
      <c r="BL111" s="19" t="s">
        <v>220</v>
      </c>
      <c r="BM111" s="219" t="s">
        <v>461</v>
      </c>
    </row>
    <row r="112" s="2" customFormat="1">
      <c r="A112" s="40"/>
      <c r="B112" s="41"/>
      <c r="C112" s="42"/>
      <c r="D112" s="221" t="s">
        <v>142</v>
      </c>
      <c r="E112" s="42"/>
      <c r="F112" s="222" t="s">
        <v>462</v>
      </c>
      <c r="G112" s="42"/>
      <c r="H112" s="42"/>
      <c r="I112" s="223"/>
      <c r="J112" s="42"/>
      <c r="K112" s="42"/>
      <c r="L112" s="46"/>
      <c r="M112" s="224"/>
      <c r="N112" s="225"/>
      <c r="O112" s="86"/>
      <c r="P112" s="86"/>
      <c r="Q112" s="86"/>
      <c r="R112" s="86"/>
      <c r="S112" s="86"/>
      <c r="T112" s="87"/>
      <c r="U112" s="40"/>
      <c r="V112" s="40"/>
      <c r="W112" s="40"/>
      <c r="X112" s="40"/>
      <c r="Y112" s="40"/>
      <c r="Z112" s="40"/>
      <c r="AA112" s="40"/>
      <c r="AB112" s="40"/>
      <c r="AC112" s="40"/>
      <c r="AD112" s="40"/>
      <c r="AE112" s="40"/>
      <c r="AT112" s="19" t="s">
        <v>142</v>
      </c>
      <c r="AU112" s="19" t="s">
        <v>85</v>
      </c>
    </row>
    <row r="113" s="2" customFormat="1">
      <c r="A113" s="40"/>
      <c r="B113" s="41"/>
      <c r="C113" s="42"/>
      <c r="D113" s="226" t="s">
        <v>143</v>
      </c>
      <c r="E113" s="42"/>
      <c r="F113" s="227" t="s">
        <v>463</v>
      </c>
      <c r="G113" s="42"/>
      <c r="H113" s="42"/>
      <c r="I113" s="223"/>
      <c r="J113" s="42"/>
      <c r="K113" s="42"/>
      <c r="L113" s="46"/>
      <c r="M113" s="224"/>
      <c r="N113" s="225"/>
      <c r="O113" s="86"/>
      <c r="P113" s="86"/>
      <c r="Q113" s="86"/>
      <c r="R113" s="86"/>
      <c r="S113" s="86"/>
      <c r="T113" s="87"/>
      <c r="U113" s="40"/>
      <c r="V113" s="40"/>
      <c r="W113" s="40"/>
      <c r="X113" s="40"/>
      <c r="Y113" s="40"/>
      <c r="Z113" s="40"/>
      <c r="AA113" s="40"/>
      <c r="AB113" s="40"/>
      <c r="AC113" s="40"/>
      <c r="AD113" s="40"/>
      <c r="AE113" s="40"/>
      <c r="AT113" s="19" t="s">
        <v>143</v>
      </c>
      <c r="AU113" s="19" t="s">
        <v>85</v>
      </c>
    </row>
    <row r="114" s="2" customFormat="1" ht="24.15" customHeight="1">
      <c r="A114" s="40"/>
      <c r="B114" s="41"/>
      <c r="C114" s="207" t="s">
        <v>188</v>
      </c>
      <c r="D114" s="207" t="s">
        <v>140</v>
      </c>
      <c r="E114" s="208" t="s">
        <v>464</v>
      </c>
      <c r="F114" s="209" t="s">
        <v>465</v>
      </c>
      <c r="G114" s="210" t="s">
        <v>354</v>
      </c>
      <c r="H114" s="211">
        <v>6</v>
      </c>
      <c r="I114" s="212"/>
      <c r="J114" s="213">
        <f>ROUND(I114*H114,2)</f>
        <v>0</v>
      </c>
      <c r="K114" s="214"/>
      <c r="L114" s="46"/>
      <c r="M114" s="215" t="s">
        <v>19</v>
      </c>
      <c r="N114" s="216" t="s">
        <v>46</v>
      </c>
      <c r="O114" s="86"/>
      <c r="P114" s="217">
        <f>O114*H114</f>
        <v>0</v>
      </c>
      <c r="Q114" s="217">
        <v>0.00044999999999999999</v>
      </c>
      <c r="R114" s="217">
        <f>Q114*H114</f>
        <v>0.0027000000000000001</v>
      </c>
      <c r="S114" s="217">
        <v>0</v>
      </c>
      <c r="T114" s="218">
        <f>S114*H114</f>
        <v>0</v>
      </c>
      <c r="U114" s="40"/>
      <c r="V114" s="40"/>
      <c r="W114" s="40"/>
      <c r="X114" s="40"/>
      <c r="Y114" s="40"/>
      <c r="Z114" s="40"/>
      <c r="AA114" s="40"/>
      <c r="AB114" s="40"/>
      <c r="AC114" s="40"/>
      <c r="AD114" s="40"/>
      <c r="AE114" s="40"/>
      <c r="AR114" s="219" t="s">
        <v>220</v>
      </c>
      <c r="AT114" s="219" t="s">
        <v>140</v>
      </c>
      <c r="AU114" s="219" t="s">
        <v>85</v>
      </c>
      <c r="AY114" s="19" t="s">
        <v>132</v>
      </c>
      <c r="BE114" s="220">
        <f>IF(N114="základní",J114,0)</f>
        <v>0</v>
      </c>
      <c r="BF114" s="220">
        <f>IF(N114="snížená",J114,0)</f>
        <v>0</v>
      </c>
      <c r="BG114" s="220">
        <f>IF(N114="zákl. přenesená",J114,0)</f>
        <v>0</v>
      </c>
      <c r="BH114" s="220">
        <f>IF(N114="sníž. přenesená",J114,0)</f>
        <v>0</v>
      </c>
      <c r="BI114" s="220">
        <f>IF(N114="nulová",J114,0)</f>
        <v>0</v>
      </c>
      <c r="BJ114" s="19" t="s">
        <v>83</v>
      </c>
      <c r="BK114" s="220">
        <f>ROUND(I114*H114,2)</f>
        <v>0</v>
      </c>
      <c r="BL114" s="19" t="s">
        <v>220</v>
      </c>
      <c r="BM114" s="219" t="s">
        <v>466</v>
      </c>
    </row>
    <row r="115" s="2" customFormat="1">
      <c r="A115" s="40"/>
      <c r="B115" s="41"/>
      <c r="C115" s="42"/>
      <c r="D115" s="221" t="s">
        <v>142</v>
      </c>
      <c r="E115" s="42"/>
      <c r="F115" s="222" t="s">
        <v>467</v>
      </c>
      <c r="G115" s="42"/>
      <c r="H115" s="42"/>
      <c r="I115" s="223"/>
      <c r="J115" s="42"/>
      <c r="K115" s="42"/>
      <c r="L115" s="46"/>
      <c r="M115" s="224"/>
      <c r="N115" s="225"/>
      <c r="O115" s="86"/>
      <c r="P115" s="86"/>
      <c r="Q115" s="86"/>
      <c r="R115" s="86"/>
      <c r="S115" s="86"/>
      <c r="T115" s="87"/>
      <c r="U115" s="40"/>
      <c r="V115" s="40"/>
      <c r="W115" s="40"/>
      <c r="X115" s="40"/>
      <c r="Y115" s="40"/>
      <c r="Z115" s="40"/>
      <c r="AA115" s="40"/>
      <c r="AB115" s="40"/>
      <c r="AC115" s="40"/>
      <c r="AD115" s="40"/>
      <c r="AE115" s="40"/>
      <c r="AT115" s="19" t="s">
        <v>142</v>
      </c>
      <c r="AU115" s="19" t="s">
        <v>85</v>
      </c>
    </row>
    <row r="116" s="2" customFormat="1">
      <c r="A116" s="40"/>
      <c r="B116" s="41"/>
      <c r="C116" s="42"/>
      <c r="D116" s="226" t="s">
        <v>143</v>
      </c>
      <c r="E116" s="42"/>
      <c r="F116" s="227" t="s">
        <v>468</v>
      </c>
      <c r="G116" s="42"/>
      <c r="H116" s="42"/>
      <c r="I116" s="223"/>
      <c r="J116" s="42"/>
      <c r="K116" s="42"/>
      <c r="L116" s="46"/>
      <c r="M116" s="224"/>
      <c r="N116" s="225"/>
      <c r="O116" s="86"/>
      <c r="P116" s="86"/>
      <c r="Q116" s="86"/>
      <c r="R116" s="86"/>
      <c r="S116" s="86"/>
      <c r="T116" s="87"/>
      <c r="U116" s="40"/>
      <c r="V116" s="40"/>
      <c r="W116" s="40"/>
      <c r="X116" s="40"/>
      <c r="Y116" s="40"/>
      <c r="Z116" s="40"/>
      <c r="AA116" s="40"/>
      <c r="AB116" s="40"/>
      <c r="AC116" s="40"/>
      <c r="AD116" s="40"/>
      <c r="AE116" s="40"/>
      <c r="AT116" s="19" t="s">
        <v>143</v>
      </c>
      <c r="AU116" s="19" t="s">
        <v>85</v>
      </c>
    </row>
    <row r="117" s="2" customFormat="1" ht="37.8" customHeight="1">
      <c r="A117" s="40"/>
      <c r="B117" s="41"/>
      <c r="C117" s="207" t="s">
        <v>159</v>
      </c>
      <c r="D117" s="207" t="s">
        <v>140</v>
      </c>
      <c r="E117" s="208" t="s">
        <v>469</v>
      </c>
      <c r="F117" s="209" t="s">
        <v>470</v>
      </c>
      <c r="G117" s="210" t="s">
        <v>354</v>
      </c>
      <c r="H117" s="211">
        <v>4</v>
      </c>
      <c r="I117" s="212"/>
      <c r="J117" s="213">
        <f>ROUND(I117*H117,2)</f>
        <v>0</v>
      </c>
      <c r="K117" s="214"/>
      <c r="L117" s="46"/>
      <c r="M117" s="215" t="s">
        <v>19</v>
      </c>
      <c r="N117" s="216" t="s">
        <v>46</v>
      </c>
      <c r="O117" s="86"/>
      <c r="P117" s="217">
        <f>O117*H117</f>
        <v>0</v>
      </c>
      <c r="Q117" s="217">
        <v>0.0012999999999999999</v>
      </c>
      <c r="R117" s="217">
        <f>Q117*H117</f>
        <v>0.0051999999999999998</v>
      </c>
      <c r="S117" s="217">
        <v>0</v>
      </c>
      <c r="T117" s="218">
        <f>S117*H117</f>
        <v>0</v>
      </c>
      <c r="U117" s="40"/>
      <c r="V117" s="40"/>
      <c r="W117" s="40"/>
      <c r="X117" s="40"/>
      <c r="Y117" s="40"/>
      <c r="Z117" s="40"/>
      <c r="AA117" s="40"/>
      <c r="AB117" s="40"/>
      <c r="AC117" s="40"/>
      <c r="AD117" s="40"/>
      <c r="AE117" s="40"/>
      <c r="AR117" s="219" t="s">
        <v>220</v>
      </c>
      <c r="AT117" s="219" t="s">
        <v>140</v>
      </c>
      <c r="AU117" s="219" t="s">
        <v>85</v>
      </c>
      <c r="AY117" s="19" t="s">
        <v>132</v>
      </c>
      <c r="BE117" s="220">
        <f>IF(N117="základní",J117,0)</f>
        <v>0</v>
      </c>
      <c r="BF117" s="220">
        <f>IF(N117="snížená",J117,0)</f>
        <v>0</v>
      </c>
      <c r="BG117" s="220">
        <f>IF(N117="zákl. přenesená",J117,0)</f>
        <v>0</v>
      </c>
      <c r="BH117" s="220">
        <f>IF(N117="sníž. přenesená",J117,0)</f>
        <v>0</v>
      </c>
      <c r="BI117" s="220">
        <f>IF(N117="nulová",J117,0)</f>
        <v>0</v>
      </c>
      <c r="BJ117" s="19" t="s">
        <v>83</v>
      </c>
      <c r="BK117" s="220">
        <f>ROUND(I117*H117,2)</f>
        <v>0</v>
      </c>
      <c r="BL117" s="19" t="s">
        <v>220</v>
      </c>
      <c r="BM117" s="219" t="s">
        <v>471</v>
      </c>
    </row>
    <row r="118" s="2" customFormat="1">
      <c r="A118" s="40"/>
      <c r="B118" s="41"/>
      <c r="C118" s="42"/>
      <c r="D118" s="221" t="s">
        <v>142</v>
      </c>
      <c r="E118" s="42"/>
      <c r="F118" s="222" t="s">
        <v>472</v>
      </c>
      <c r="G118" s="42"/>
      <c r="H118" s="42"/>
      <c r="I118" s="223"/>
      <c r="J118" s="42"/>
      <c r="K118" s="42"/>
      <c r="L118" s="46"/>
      <c r="M118" s="224"/>
      <c r="N118" s="225"/>
      <c r="O118" s="86"/>
      <c r="P118" s="86"/>
      <c r="Q118" s="86"/>
      <c r="R118" s="86"/>
      <c r="S118" s="86"/>
      <c r="T118" s="87"/>
      <c r="U118" s="40"/>
      <c r="V118" s="40"/>
      <c r="W118" s="40"/>
      <c r="X118" s="40"/>
      <c r="Y118" s="40"/>
      <c r="Z118" s="40"/>
      <c r="AA118" s="40"/>
      <c r="AB118" s="40"/>
      <c r="AC118" s="40"/>
      <c r="AD118" s="40"/>
      <c r="AE118" s="40"/>
      <c r="AT118" s="19" t="s">
        <v>142</v>
      </c>
      <c r="AU118" s="19" t="s">
        <v>85</v>
      </c>
    </row>
    <row r="119" s="2" customFormat="1">
      <c r="A119" s="40"/>
      <c r="B119" s="41"/>
      <c r="C119" s="42"/>
      <c r="D119" s="226" t="s">
        <v>143</v>
      </c>
      <c r="E119" s="42"/>
      <c r="F119" s="227" t="s">
        <v>473</v>
      </c>
      <c r="G119" s="42"/>
      <c r="H119" s="42"/>
      <c r="I119" s="223"/>
      <c r="J119" s="42"/>
      <c r="K119" s="42"/>
      <c r="L119" s="46"/>
      <c r="M119" s="224"/>
      <c r="N119" s="225"/>
      <c r="O119" s="86"/>
      <c r="P119" s="86"/>
      <c r="Q119" s="86"/>
      <c r="R119" s="86"/>
      <c r="S119" s="86"/>
      <c r="T119" s="87"/>
      <c r="U119" s="40"/>
      <c r="V119" s="40"/>
      <c r="W119" s="40"/>
      <c r="X119" s="40"/>
      <c r="Y119" s="40"/>
      <c r="Z119" s="40"/>
      <c r="AA119" s="40"/>
      <c r="AB119" s="40"/>
      <c r="AC119" s="40"/>
      <c r="AD119" s="40"/>
      <c r="AE119" s="40"/>
      <c r="AT119" s="19" t="s">
        <v>143</v>
      </c>
      <c r="AU119" s="19" t="s">
        <v>85</v>
      </c>
    </row>
    <row r="120" s="2" customFormat="1" ht="24.15" customHeight="1">
      <c r="A120" s="40"/>
      <c r="B120" s="41"/>
      <c r="C120" s="207" t="s">
        <v>200</v>
      </c>
      <c r="D120" s="207" t="s">
        <v>140</v>
      </c>
      <c r="E120" s="208" t="s">
        <v>474</v>
      </c>
      <c r="F120" s="209" t="s">
        <v>475</v>
      </c>
      <c r="G120" s="210" t="s">
        <v>354</v>
      </c>
      <c r="H120" s="211">
        <v>2</v>
      </c>
      <c r="I120" s="212"/>
      <c r="J120" s="213">
        <f>ROUND(I120*H120,2)</f>
        <v>0</v>
      </c>
      <c r="K120" s="214"/>
      <c r="L120" s="46"/>
      <c r="M120" s="215" t="s">
        <v>19</v>
      </c>
      <c r="N120" s="216" t="s">
        <v>46</v>
      </c>
      <c r="O120" s="86"/>
      <c r="P120" s="217">
        <f>O120*H120</f>
        <v>0</v>
      </c>
      <c r="Q120" s="217">
        <v>0.0015</v>
      </c>
      <c r="R120" s="217">
        <f>Q120*H120</f>
        <v>0.0030000000000000001</v>
      </c>
      <c r="S120" s="217">
        <v>0</v>
      </c>
      <c r="T120" s="218">
        <f>S120*H120</f>
        <v>0</v>
      </c>
      <c r="U120" s="40"/>
      <c r="V120" s="40"/>
      <c r="W120" s="40"/>
      <c r="X120" s="40"/>
      <c r="Y120" s="40"/>
      <c r="Z120" s="40"/>
      <c r="AA120" s="40"/>
      <c r="AB120" s="40"/>
      <c r="AC120" s="40"/>
      <c r="AD120" s="40"/>
      <c r="AE120" s="40"/>
      <c r="AR120" s="219" t="s">
        <v>220</v>
      </c>
      <c r="AT120" s="219" t="s">
        <v>140</v>
      </c>
      <c r="AU120" s="219" t="s">
        <v>85</v>
      </c>
      <c r="AY120" s="19" t="s">
        <v>132</v>
      </c>
      <c r="BE120" s="220">
        <f>IF(N120="základní",J120,0)</f>
        <v>0</v>
      </c>
      <c r="BF120" s="220">
        <f>IF(N120="snížená",J120,0)</f>
        <v>0</v>
      </c>
      <c r="BG120" s="220">
        <f>IF(N120="zákl. přenesená",J120,0)</f>
        <v>0</v>
      </c>
      <c r="BH120" s="220">
        <f>IF(N120="sníž. přenesená",J120,0)</f>
        <v>0</v>
      </c>
      <c r="BI120" s="220">
        <f>IF(N120="nulová",J120,0)</f>
        <v>0</v>
      </c>
      <c r="BJ120" s="19" t="s">
        <v>83</v>
      </c>
      <c r="BK120" s="220">
        <f>ROUND(I120*H120,2)</f>
        <v>0</v>
      </c>
      <c r="BL120" s="19" t="s">
        <v>220</v>
      </c>
      <c r="BM120" s="219" t="s">
        <v>476</v>
      </c>
    </row>
    <row r="121" s="2" customFormat="1">
      <c r="A121" s="40"/>
      <c r="B121" s="41"/>
      <c r="C121" s="42"/>
      <c r="D121" s="221" t="s">
        <v>142</v>
      </c>
      <c r="E121" s="42"/>
      <c r="F121" s="222" t="s">
        <v>477</v>
      </c>
      <c r="G121" s="42"/>
      <c r="H121" s="42"/>
      <c r="I121" s="223"/>
      <c r="J121" s="42"/>
      <c r="K121" s="42"/>
      <c r="L121" s="46"/>
      <c r="M121" s="224"/>
      <c r="N121" s="225"/>
      <c r="O121" s="86"/>
      <c r="P121" s="86"/>
      <c r="Q121" s="86"/>
      <c r="R121" s="86"/>
      <c r="S121" s="86"/>
      <c r="T121" s="87"/>
      <c r="U121" s="40"/>
      <c r="V121" s="40"/>
      <c r="W121" s="40"/>
      <c r="X121" s="40"/>
      <c r="Y121" s="40"/>
      <c r="Z121" s="40"/>
      <c r="AA121" s="40"/>
      <c r="AB121" s="40"/>
      <c r="AC121" s="40"/>
      <c r="AD121" s="40"/>
      <c r="AE121" s="40"/>
      <c r="AT121" s="19" t="s">
        <v>142</v>
      </c>
      <c r="AU121" s="19" t="s">
        <v>85</v>
      </c>
    </row>
    <row r="122" s="2" customFormat="1">
      <c r="A122" s="40"/>
      <c r="B122" s="41"/>
      <c r="C122" s="42"/>
      <c r="D122" s="226" t="s">
        <v>143</v>
      </c>
      <c r="E122" s="42"/>
      <c r="F122" s="227" t="s">
        <v>478</v>
      </c>
      <c r="G122" s="42"/>
      <c r="H122" s="42"/>
      <c r="I122" s="223"/>
      <c r="J122" s="42"/>
      <c r="K122" s="42"/>
      <c r="L122" s="46"/>
      <c r="M122" s="224"/>
      <c r="N122" s="225"/>
      <c r="O122" s="86"/>
      <c r="P122" s="86"/>
      <c r="Q122" s="86"/>
      <c r="R122" s="86"/>
      <c r="S122" s="86"/>
      <c r="T122" s="87"/>
      <c r="U122" s="40"/>
      <c r="V122" s="40"/>
      <c r="W122" s="40"/>
      <c r="X122" s="40"/>
      <c r="Y122" s="40"/>
      <c r="Z122" s="40"/>
      <c r="AA122" s="40"/>
      <c r="AB122" s="40"/>
      <c r="AC122" s="40"/>
      <c r="AD122" s="40"/>
      <c r="AE122" s="40"/>
      <c r="AT122" s="19" t="s">
        <v>143</v>
      </c>
      <c r="AU122" s="19" t="s">
        <v>85</v>
      </c>
    </row>
    <row r="123" s="2" customFormat="1" ht="24.15" customHeight="1">
      <c r="A123" s="40"/>
      <c r="B123" s="41"/>
      <c r="C123" s="207" t="s">
        <v>208</v>
      </c>
      <c r="D123" s="207" t="s">
        <v>140</v>
      </c>
      <c r="E123" s="208" t="s">
        <v>479</v>
      </c>
      <c r="F123" s="209" t="s">
        <v>480</v>
      </c>
      <c r="G123" s="210" t="s">
        <v>304</v>
      </c>
      <c r="H123" s="265"/>
      <c r="I123" s="212"/>
      <c r="J123" s="213">
        <f>ROUND(I123*H123,2)</f>
        <v>0</v>
      </c>
      <c r="K123" s="214"/>
      <c r="L123" s="46"/>
      <c r="M123" s="215" t="s">
        <v>19</v>
      </c>
      <c r="N123" s="216" t="s">
        <v>46</v>
      </c>
      <c r="O123" s="86"/>
      <c r="P123" s="217">
        <f>O123*H123</f>
        <v>0</v>
      </c>
      <c r="Q123" s="217">
        <v>0</v>
      </c>
      <c r="R123" s="217">
        <f>Q123*H123</f>
        <v>0</v>
      </c>
      <c r="S123" s="217">
        <v>0</v>
      </c>
      <c r="T123" s="218">
        <f>S123*H123</f>
        <v>0</v>
      </c>
      <c r="U123" s="40"/>
      <c r="V123" s="40"/>
      <c r="W123" s="40"/>
      <c r="X123" s="40"/>
      <c r="Y123" s="40"/>
      <c r="Z123" s="40"/>
      <c r="AA123" s="40"/>
      <c r="AB123" s="40"/>
      <c r="AC123" s="40"/>
      <c r="AD123" s="40"/>
      <c r="AE123" s="40"/>
      <c r="AR123" s="219" t="s">
        <v>481</v>
      </c>
      <c r="AT123" s="219" t="s">
        <v>140</v>
      </c>
      <c r="AU123" s="219" t="s">
        <v>85</v>
      </c>
      <c r="AY123" s="19" t="s">
        <v>132</v>
      </c>
      <c r="BE123" s="220">
        <f>IF(N123="základní",J123,0)</f>
        <v>0</v>
      </c>
      <c r="BF123" s="220">
        <f>IF(N123="snížená",J123,0)</f>
        <v>0</v>
      </c>
      <c r="BG123" s="220">
        <f>IF(N123="zákl. přenesená",J123,0)</f>
        <v>0</v>
      </c>
      <c r="BH123" s="220">
        <f>IF(N123="sníž. přenesená",J123,0)</f>
        <v>0</v>
      </c>
      <c r="BI123" s="220">
        <f>IF(N123="nulová",J123,0)</f>
        <v>0</v>
      </c>
      <c r="BJ123" s="19" t="s">
        <v>83</v>
      </c>
      <c r="BK123" s="220">
        <f>ROUND(I123*H123,2)</f>
        <v>0</v>
      </c>
      <c r="BL123" s="19" t="s">
        <v>481</v>
      </c>
      <c r="BM123" s="219" t="s">
        <v>482</v>
      </c>
    </row>
    <row r="124" s="2" customFormat="1">
      <c r="A124" s="40"/>
      <c r="B124" s="41"/>
      <c r="C124" s="42"/>
      <c r="D124" s="221" t="s">
        <v>142</v>
      </c>
      <c r="E124" s="42"/>
      <c r="F124" s="222" t="s">
        <v>483</v>
      </c>
      <c r="G124" s="42"/>
      <c r="H124" s="42"/>
      <c r="I124" s="223"/>
      <c r="J124" s="42"/>
      <c r="K124" s="42"/>
      <c r="L124" s="46"/>
      <c r="M124" s="224"/>
      <c r="N124" s="225"/>
      <c r="O124" s="86"/>
      <c r="P124" s="86"/>
      <c r="Q124" s="86"/>
      <c r="R124" s="86"/>
      <c r="S124" s="86"/>
      <c r="T124" s="87"/>
      <c r="U124" s="40"/>
      <c r="V124" s="40"/>
      <c r="W124" s="40"/>
      <c r="X124" s="40"/>
      <c r="Y124" s="40"/>
      <c r="Z124" s="40"/>
      <c r="AA124" s="40"/>
      <c r="AB124" s="40"/>
      <c r="AC124" s="40"/>
      <c r="AD124" s="40"/>
      <c r="AE124" s="40"/>
      <c r="AT124" s="19" t="s">
        <v>142</v>
      </c>
      <c r="AU124" s="19" t="s">
        <v>85</v>
      </c>
    </row>
    <row r="125" s="2" customFormat="1">
      <c r="A125" s="40"/>
      <c r="B125" s="41"/>
      <c r="C125" s="42"/>
      <c r="D125" s="226" t="s">
        <v>143</v>
      </c>
      <c r="E125" s="42"/>
      <c r="F125" s="227" t="s">
        <v>484</v>
      </c>
      <c r="G125" s="42"/>
      <c r="H125" s="42"/>
      <c r="I125" s="223"/>
      <c r="J125" s="42"/>
      <c r="K125" s="42"/>
      <c r="L125" s="46"/>
      <c r="M125" s="224"/>
      <c r="N125" s="225"/>
      <c r="O125" s="86"/>
      <c r="P125" s="86"/>
      <c r="Q125" s="86"/>
      <c r="R125" s="86"/>
      <c r="S125" s="86"/>
      <c r="T125" s="87"/>
      <c r="U125" s="40"/>
      <c r="V125" s="40"/>
      <c r="W125" s="40"/>
      <c r="X125" s="40"/>
      <c r="Y125" s="40"/>
      <c r="Z125" s="40"/>
      <c r="AA125" s="40"/>
      <c r="AB125" s="40"/>
      <c r="AC125" s="40"/>
      <c r="AD125" s="40"/>
      <c r="AE125" s="40"/>
      <c r="AT125" s="19" t="s">
        <v>143</v>
      </c>
      <c r="AU125" s="19" t="s">
        <v>85</v>
      </c>
    </row>
    <row r="126" s="2" customFormat="1" ht="24.15" customHeight="1">
      <c r="A126" s="40"/>
      <c r="B126" s="41"/>
      <c r="C126" s="207" t="s">
        <v>8</v>
      </c>
      <c r="D126" s="207" t="s">
        <v>140</v>
      </c>
      <c r="E126" s="208" t="s">
        <v>485</v>
      </c>
      <c r="F126" s="209" t="s">
        <v>486</v>
      </c>
      <c r="G126" s="210" t="s">
        <v>284</v>
      </c>
      <c r="H126" s="211">
        <v>2</v>
      </c>
      <c r="I126" s="212"/>
      <c r="J126" s="213">
        <f>ROUND(I126*H126,2)</f>
        <v>0</v>
      </c>
      <c r="K126" s="214"/>
      <c r="L126" s="46"/>
      <c r="M126" s="215" t="s">
        <v>19</v>
      </c>
      <c r="N126" s="216" t="s">
        <v>46</v>
      </c>
      <c r="O126" s="86"/>
      <c r="P126" s="217">
        <f>O126*H126</f>
        <v>0</v>
      </c>
      <c r="Q126" s="217">
        <v>0.00035</v>
      </c>
      <c r="R126" s="217">
        <f>Q126*H126</f>
        <v>0.00069999999999999999</v>
      </c>
      <c r="S126" s="217">
        <v>0.0098099999999999993</v>
      </c>
      <c r="T126" s="218">
        <f>S126*H126</f>
        <v>0.019619999999999999</v>
      </c>
      <c r="U126" s="40"/>
      <c r="V126" s="40"/>
      <c r="W126" s="40"/>
      <c r="X126" s="40"/>
      <c r="Y126" s="40"/>
      <c r="Z126" s="40"/>
      <c r="AA126" s="40"/>
      <c r="AB126" s="40"/>
      <c r="AC126" s="40"/>
      <c r="AD126" s="40"/>
      <c r="AE126" s="40"/>
      <c r="AR126" s="219" t="s">
        <v>220</v>
      </c>
      <c r="AT126" s="219" t="s">
        <v>140</v>
      </c>
      <c r="AU126" s="219" t="s">
        <v>85</v>
      </c>
      <c r="AY126" s="19" t="s">
        <v>132</v>
      </c>
      <c r="BE126" s="220">
        <f>IF(N126="základní",J126,0)</f>
        <v>0</v>
      </c>
      <c r="BF126" s="220">
        <f>IF(N126="snížená",J126,0)</f>
        <v>0</v>
      </c>
      <c r="BG126" s="220">
        <f>IF(N126="zákl. přenesená",J126,0)</f>
        <v>0</v>
      </c>
      <c r="BH126" s="220">
        <f>IF(N126="sníž. přenesená",J126,0)</f>
        <v>0</v>
      </c>
      <c r="BI126" s="220">
        <f>IF(N126="nulová",J126,0)</f>
        <v>0</v>
      </c>
      <c r="BJ126" s="19" t="s">
        <v>83</v>
      </c>
      <c r="BK126" s="220">
        <f>ROUND(I126*H126,2)</f>
        <v>0</v>
      </c>
      <c r="BL126" s="19" t="s">
        <v>220</v>
      </c>
      <c r="BM126" s="219" t="s">
        <v>487</v>
      </c>
    </row>
    <row r="127" s="2" customFormat="1">
      <c r="A127" s="40"/>
      <c r="B127" s="41"/>
      <c r="C127" s="42"/>
      <c r="D127" s="221" t="s">
        <v>142</v>
      </c>
      <c r="E127" s="42"/>
      <c r="F127" s="222" t="s">
        <v>488</v>
      </c>
      <c r="G127" s="42"/>
      <c r="H127" s="42"/>
      <c r="I127" s="223"/>
      <c r="J127" s="42"/>
      <c r="K127" s="42"/>
      <c r="L127" s="46"/>
      <c r="M127" s="224"/>
      <c r="N127" s="225"/>
      <c r="O127" s="86"/>
      <c r="P127" s="86"/>
      <c r="Q127" s="86"/>
      <c r="R127" s="86"/>
      <c r="S127" s="86"/>
      <c r="T127" s="87"/>
      <c r="U127" s="40"/>
      <c r="V127" s="40"/>
      <c r="W127" s="40"/>
      <c r="X127" s="40"/>
      <c r="Y127" s="40"/>
      <c r="Z127" s="40"/>
      <c r="AA127" s="40"/>
      <c r="AB127" s="40"/>
      <c r="AC127" s="40"/>
      <c r="AD127" s="40"/>
      <c r="AE127" s="40"/>
      <c r="AT127" s="19" t="s">
        <v>142</v>
      </c>
      <c r="AU127" s="19" t="s">
        <v>85</v>
      </c>
    </row>
    <row r="128" s="2" customFormat="1">
      <c r="A128" s="40"/>
      <c r="B128" s="41"/>
      <c r="C128" s="42"/>
      <c r="D128" s="226" t="s">
        <v>143</v>
      </c>
      <c r="E128" s="42"/>
      <c r="F128" s="227" t="s">
        <v>489</v>
      </c>
      <c r="G128" s="42"/>
      <c r="H128" s="42"/>
      <c r="I128" s="223"/>
      <c r="J128" s="42"/>
      <c r="K128" s="42"/>
      <c r="L128" s="46"/>
      <c r="M128" s="224"/>
      <c r="N128" s="225"/>
      <c r="O128" s="86"/>
      <c r="P128" s="86"/>
      <c r="Q128" s="86"/>
      <c r="R128" s="86"/>
      <c r="S128" s="86"/>
      <c r="T128" s="87"/>
      <c r="U128" s="40"/>
      <c r="V128" s="40"/>
      <c r="W128" s="40"/>
      <c r="X128" s="40"/>
      <c r="Y128" s="40"/>
      <c r="Z128" s="40"/>
      <c r="AA128" s="40"/>
      <c r="AB128" s="40"/>
      <c r="AC128" s="40"/>
      <c r="AD128" s="40"/>
      <c r="AE128" s="40"/>
      <c r="AT128" s="19" t="s">
        <v>143</v>
      </c>
      <c r="AU128" s="19" t="s">
        <v>85</v>
      </c>
    </row>
    <row r="129" s="2" customFormat="1" ht="24.15" customHeight="1">
      <c r="A129" s="40"/>
      <c r="B129" s="41"/>
      <c r="C129" s="207" t="s">
        <v>224</v>
      </c>
      <c r="D129" s="207" t="s">
        <v>140</v>
      </c>
      <c r="E129" s="208" t="s">
        <v>490</v>
      </c>
      <c r="F129" s="209" t="s">
        <v>491</v>
      </c>
      <c r="G129" s="210" t="s">
        <v>284</v>
      </c>
      <c r="H129" s="211">
        <v>9</v>
      </c>
      <c r="I129" s="212"/>
      <c r="J129" s="213">
        <f>ROUND(I129*H129,2)</f>
        <v>0</v>
      </c>
      <c r="K129" s="214"/>
      <c r="L129" s="46"/>
      <c r="M129" s="215" t="s">
        <v>19</v>
      </c>
      <c r="N129" s="216" t="s">
        <v>46</v>
      </c>
      <c r="O129" s="86"/>
      <c r="P129" s="217">
        <f>O129*H129</f>
        <v>0</v>
      </c>
      <c r="Q129" s="217">
        <v>0.00038999999999999999</v>
      </c>
      <c r="R129" s="217">
        <f>Q129*H129</f>
        <v>0.0035100000000000001</v>
      </c>
      <c r="S129" s="217">
        <v>0.0034199999999999999</v>
      </c>
      <c r="T129" s="218">
        <f>S129*H129</f>
        <v>0.030779999999999998</v>
      </c>
      <c r="U129" s="40"/>
      <c r="V129" s="40"/>
      <c r="W129" s="40"/>
      <c r="X129" s="40"/>
      <c r="Y129" s="40"/>
      <c r="Z129" s="40"/>
      <c r="AA129" s="40"/>
      <c r="AB129" s="40"/>
      <c r="AC129" s="40"/>
      <c r="AD129" s="40"/>
      <c r="AE129" s="40"/>
      <c r="AR129" s="219" t="s">
        <v>220</v>
      </c>
      <c r="AT129" s="219" t="s">
        <v>140</v>
      </c>
      <c r="AU129" s="219" t="s">
        <v>85</v>
      </c>
      <c r="AY129" s="19" t="s">
        <v>132</v>
      </c>
      <c r="BE129" s="220">
        <f>IF(N129="základní",J129,0)</f>
        <v>0</v>
      </c>
      <c r="BF129" s="220">
        <f>IF(N129="snížená",J129,0)</f>
        <v>0</v>
      </c>
      <c r="BG129" s="220">
        <f>IF(N129="zákl. přenesená",J129,0)</f>
        <v>0</v>
      </c>
      <c r="BH129" s="220">
        <f>IF(N129="sníž. přenesená",J129,0)</f>
        <v>0</v>
      </c>
      <c r="BI129" s="220">
        <f>IF(N129="nulová",J129,0)</f>
        <v>0</v>
      </c>
      <c r="BJ129" s="19" t="s">
        <v>83</v>
      </c>
      <c r="BK129" s="220">
        <f>ROUND(I129*H129,2)</f>
        <v>0</v>
      </c>
      <c r="BL129" s="19" t="s">
        <v>220</v>
      </c>
      <c r="BM129" s="219" t="s">
        <v>492</v>
      </c>
    </row>
    <row r="130" s="2" customFormat="1">
      <c r="A130" s="40"/>
      <c r="B130" s="41"/>
      <c r="C130" s="42"/>
      <c r="D130" s="221" t="s">
        <v>142</v>
      </c>
      <c r="E130" s="42"/>
      <c r="F130" s="222" t="s">
        <v>493</v>
      </c>
      <c r="G130" s="42"/>
      <c r="H130" s="42"/>
      <c r="I130" s="223"/>
      <c r="J130" s="42"/>
      <c r="K130" s="42"/>
      <c r="L130" s="46"/>
      <c r="M130" s="224"/>
      <c r="N130" s="225"/>
      <c r="O130" s="86"/>
      <c r="P130" s="86"/>
      <c r="Q130" s="86"/>
      <c r="R130" s="86"/>
      <c r="S130" s="86"/>
      <c r="T130" s="87"/>
      <c r="U130" s="40"/>
      <c r="V130" s="40"/>
      <c r="W130" s="40"/>
      <c r="X130" s="40"/>
      <c r="Y130" s="40"/>
      <c r="Z130" s="40"/>
      <c r="AA130" s="40"/>
      <c r="AB130" s="40"/>
      <c r="AC130" s="40"/>
      <c r="AD130" s="40"/>
      <c r="AE130" s="40"/>
      <c r="AT130" s="19" t="s">
        <v>142</v>
      </c>
      <c r="AU130" s="19" t="s">
        <v>85</v>
      </c>
    </row>
    <row r="131" s="2" customFormat="1">
      <c r="A131" s="40"/>
      <c r="B131" s="41"/>
      <c r="C131" s="42"/>
      <c r="D131" s="226" t="s">
        <v>143</v>
      </c>
      <c r="E131" s="42"/>
      <c r="F131" s="227" t="s">
        <v>494</v>
      </c>
      <c r="G131" s="42"/>
      <c r="H131" s="42"/>
      <c r="I131" s="223"/>
      <c r="J131" s="42"/>
      <c r="K131" s="42"/>
      <c r="L131" s="46"/>
      <c r="M131" s="224"/>
      <c r="N131" s="225"/>
      <c r="O131" s="86"/>
      <c r="P131" s="86"/>
      <c r="Q131" s="86"/>
      <c r="R131" s="86"/>
      <c r="S131" s="86"/>
      <c r="T131" s="87"/>
      <c r="U131" s="40"/>
      <c r="V131" s="40"/>
      <c r="W131" s="40"/>
      <c r="X131" s="40"/>
      <c r="Y131" s="40"/>
      <c r="Z131" s="40"/>
      <c r="AA131" s="40"/>
      <c r="AB131" s="40"/>
      <c r="AC131" s="40"/>
      <c r="AD131" s="40"/>
      <c r="AE131" s="40"/>
      <c r="AT131" s="19" t="s">
        <v>143</v>
      </c>
      <c r="AU131" s="19" t="s">
        <v>85</v>
      </c>
    </row>
    <row r="132" s="2" customFormat="1" ht="16.5" customHeight="1">
      <c r="A132" s="40"/>
      <c r="B132" s="41"/>
      <c r="C132" s="207" t="s">
        <v>230</v>
      </c>
      <c r="D132" s="207" t="s">
        <v>140</v>
      </c>
      <c r="E132" s="208" t="s">
        <v>495</v>
      </c>
      <c r="F132" s="209" t="s">
        <v>496</v>
      </c>
      <c r="G132" s="210" t="s">
        <v>151</v>
      </c>
      <c r="H132" s="211">
        <v>11</v>
      </c>
      <c r="I132" s="212"/>
      <c r="J132" s="213">
        <f>ROUND(I132*H132,2)</f>
        <v>0</v>
      </c>
      <c r="K132" s="214"/>
      <c r="L132" s="46"/>
      <c r="M132" s="215" t="s">
        <v>19</v>
      </c>
      <c r="N132" s="216" t="s">
        <v>46</v>
      </c>
      <c r="O132" s="86"/>
      <c r="P132" s="217">
        <f>O132*H132</f>
        <v>0</v>
      </c>
      <c r="Q132" s="217">
        <v>0</v>
      </c>
      <c r="R132" s="217">
        <f>Q132*H132</f>
        <v>0</v>
      </c>
      <c r="S132" s="217">
        <v>0</v>
      </c>
      <c r="T132" s="218">
        <f>S132*H132</f>
        <v>0</v>
      </c>
      <c r="U132" s="40"/>
      <c r="V132" s="40"/>
      <c r="W132" s="40"/>
      <c r="X132" s="40"/>
      <c r="Y132" s="40"/>
      <c r="Z132" s="40"/>
      <c r="AA132" s="40"/>
      <c r="AB132" s="40"/>
      <c r="AC132" s="40"/>
      <c r="AD132" s="40"/>
      <c r="AE132" s="40"/>
      <c r="AR132" s="219" t="s">
        <v>220</v>
      </c>
      <c r="AT132" s="219" t="s">
        <v>140</v>
      </c>
      <c r="AU132" s="219" t="s">
        <v>85</v>
      </c>
      <c r="AY132" s="19" t="s">
        <v>132</v>
      </c>
      <c r="BE132" s="220">
        <f>IF(N132="základní",J132,0)</f>
        <v>0</v>
      </c>
      <c r="BF132" s="220">
        <f>IF(N132="snížená",J132,0)</f>
        <v>0</v>
      </c>
      <c r="BG132" s="220">
        <f>IF(N132="zákl. přenesená",J132,0)</f>
        <v>0</v>
      </c>
      <c r="BH132" s="220">
        <f>IF(N132="sníž. přenesená",J132,0)</f>
        <v>0</v>
      </c>
      <c r="BI132" s="220">
        <f>IF(N132="nulová",J132,0)</f>
        <v>0</v>
      </c>
      <c r="BJ132" s="19" t="s">
        <v>83</v>
      </c>
      <c r="BK132" s="220">
        <f>ROUND(I132*H132,2)</f>
        <v>0</v>
      </c>
      <c r="BL132" s="19" t="s">
        <v>220</v>
      </c>
      <c r="BM132" s="219" t="s">
        <v>497</v>
      </c>
    </row>
    <row r="133" s="2" customFormat="1">
      <c r="A133" s="40"/>
      <c r="B133" s="41"/>
      <c r="C133" s="42"/>
      <c r="D133" s="221" t="s">
        <v>142</v>
      </c>
      <c r="E133" s="42"/>
      <c r="F133" s="222" t="s">
        <v>498</v>
      </c>
      <c r="G133" s="42"/>
      <c r="H133" s="42"/>
      <c r="I133" s="223"/>
      <c r="J133" s="42"/>
      <c r="K133" s="42"/>
      <c r="L133" s="46"/>
      <c r="M133" s="224"/>
      <c r="N133" s="225"/>
      <c r="O133" s="86"/>
      <c r="P133" s="86"/>
      <c r="Q133" s="86"/>
      <c r="R133" s="86"/>
      <c r="S133" s="86"/>
      <c r="T133" s="87"/>
      <c r="U133" s="40"/>
      <c r="V133" s="40"/>
      <c r="W133" s="40"/>
      <c r="X133" s="40"/>
      <c r="Y133" s="40"/>
      <c r="Z133" s="40"/>
      <c r="AA133" s="40"/>
      <c r="AB133" s="40"/>
      <c r="AC133" s="40"/>
      <c r="AD133" s="40"/>
      <c r="AE133" s="40"/>
      <c r="AT133" s="19" t="s">
        <v>142</v>
      </c>
      <c r="AU133" s="19" t="s">
        <v>85</v>
      </c>
    </row>
    <row r="134" s="13" customFormat="1">
      <c r="A134" s="13"/>
      <c r="B134" s="228"/>
      <c r="C134" s="229"/>
      <c r="D134" s="221" t="s">
        <v>145</v>
      </c>
      <c r="E134" s="230" t="s">
        <v>19</v>
      </c>
      <c r="F134" s="231" t="s">
        <v>208</v>
      </c>
      <c r="G134" s="229"/>
      <c r="H134" s="232">
        <v>11</v>
      </c>
      <c r="I134" s="233"/>
      <c r="J134" s="229"/>
      <c r="K134" s="229"/>
      <c r="L134" s="234"/>
      <c r="M134" s="235"/>
      <c r="N134" s="236"/>
      <c r="O134" s="236"/>
      <c r="P134" s="236"/>
      <c r="Q134" s="236"/>
      <c r="R134" s="236"/>
      <c r="S134" s="236"/>
      <c r="T134" s="237"/>
      <c r="U134" s="13"/>
      <c r="V134" s="13"/>
      <c r="W134" s="13"/>
      <c r="X134" s="13"/>
      <c r="Y134" s="13"/>
      <c r="Z134" s="13"/>
      <c r="AA134" s="13"/>
      <c r="AB134" s="13"/>
      <c r="AC134" s="13"/>
      <c r="AD134" s="13"/>
      <c r="AE134" s="13"/>
      <c r="AT134" s="238" t="s">
        <v>145</v>
      </c>
      <c r="AU134" s="238" t="s">
        <v>85</v>
      </c>
      <c r="AV134" s="13" t="s">
        <v>85</v>
      </c>
      <c r="AW134" s="13" t="s">
        <v>36</v>
      </c>
      <c r="AX134" s="13" t="s">
        <v>75</v>
      </c>
      <c r="AY134" s="238" t="s">
        <v>132</v>
      </c>
    </row>
    <row r="135" s="14" customFormat="1">
      <c r="A135" s="14"/>
      <c r="B135" s="239"/>
      <c r="C135" s="240"/>
      <c r="D135" s="221" t="s">
        <v>145</v>
      </c>
      <c r="E135" s="241" t="s">
        <v>19</v>
      </c>
      <c r="F135" s="242" t="s">
        <v>147</v>
      </c>
      <c r="G135" s="240"/>
      <c r="H135" s="243">
        <v>11</v>
      </c>
      <c r="I135" s="244"/>
      <c r="J135" s="240"/>
      <c r="K135" s="240"/>
      <c r="L135" s="245"/>
      <c r="M135" s="246"/>
      <c r="N135" s="247"/>
      <c r="O135" s="247"/>
      <c r="P135" s="247"/>
      <c r="Q135" s="247"/>
      <c r="R135" s="247"/>
      <c r="S135" s="247"/>
      <c r="T135" s="248"/>
      <c r="U135" s="14"/>
      <c r="V135" s="14"/>
      <c r="W135" s="14"/>
      <c r="X135" s="14"/>
      <c r="Y135" s="14"/>
      <c r="Z135" s="14"/>
      <c r="AA135" s="14"/>
      <c r="AB135" s="14"/>
      <c r="AC135" s="14"/>
      <c r="AD135" s="14"/>
      <c r="AE135" s="14"/>
      <c r="AT135" s="249" t="s">
        <v>145</v>
      </c>
      <c r="AU135" s="249" t="s">
        <v>85</v>
      </c>
      <c r="AV135" s="14" t="s">
        <v>148</v>
      </c>
      <c r="AW135" s="14" t="s">
        <v>36</v>
      </c>
      <c r="AX135" s="14" t="s">
        <v>83</v>
      </c>
      <c r="AY135" s="249" t="s">
        <v>132</v>
      </c>
    </row>
    <row r="136" s="2" customFormat="1" ht="16.5" customHeight="1">
      <c r="A136" s="40"/>
      <c r="B136" s="41"/>
      <c r="C136" s="207" t="s">
        <v>240</v>
      </c>
      <c r="D136" s="207" t="s">
        <v>140</v>
      </c>
      <c r="E136" s="208" t="s">
        <v>499</v>
      </c>
      <c r="F136" s="209" t="s">
        <v>500</v>
      </c>
      <c r="G136" s="210" t="s">
        <v>151</v>
      </c>
      <c r="H136" s="211">
        <v>1</v>
      </c>
      <c r="I136" s="212"/>
      <c r="J136" s="213">
        <f>ROUND(I136*H136,2)</f>
        <v>0</v>
      </c>
      <c r="K136" s="214"/>
      <c r="L136" s="46"/>
      <c r="M136" s="215" t="s">
        <v>19</v>
      </c>
      <c r="N136" s="216" t="s">
        <v>46</v>
      </c>
      <c r="O136" s="86"/>
      <c r="P136" s="217">
        <f>O136*H136</f>
        <v>0</v>
      </c>
      <c r="Q136" s="217">
        <v>0</v>
      </c>
      <c r="R136" s="217">
        <f>Q136*H136</f>
        <v>0</v>
      </c>
      <c r="S136" s="217">
        <v>0</v>
      </c>
      <c r="T136" s="218">
        <f>S136*H136</f>
        <v>0</v>
      </c>
      <c r="U136" s="40"/>
      <c r="V136" s="40"/>
      <c r="W136" s="40"/>
      <c r="X136" s="40"/>
      <c r="Y136" s="40"/>
      <c r="Z136" s="40"/>
      <c r="AA136" s="40"/>
      <c r="AB136" s="40"/>
      <c r="AC136" s="40"/>
      <c r="AD136" s="40"/>
      <c r="AE136" s="40"/>
      <c r="AR136" s="219" t="s">
        <v>220</v>
      </c>
      <c r="AT136" s="219" t="s">
        <v>140</v>
      </c>
      <c r="AU136" s="219" t="s">
        <v>85</v>
      </c>
      <c r="AY136" s="19" t="s">
        <v>132</v>
      </c>
      <c r="BE136" s="220">
        <f>IF(N136="základní",J136,0)</f>
        <v>0</v>
      </c>
      <c r="BF136" s="220">
        <f>IF(N136="snížená",J136,0)</f>
        <v>0</v>
      </c>
      <c r="BG136" s="220">
        <f>IF(N136="zákl. přenesená",J136,0)</f>
        <v>0</v>
      </c>
      <c r="BH136" s="220">
        <f>IF(N136="sníž. přenesená",J136,0)</f>
        <v>0</v>
      </c>
      <c r="BI136" s="220">
        <f>IF(N136="nulová",J136,0)</f>
        <v>0</v>
      </c>
      <c r="BJ136" s="19" t="s">
        <v>83</v>
      </c>
      <c r="BK136" s="220">
        <f>ROUND(I136*H136,2)</f>
        <v>0</v>
      </c>
      <c r="BL136" s="19" t="s">
        <v>220</v>
      </c>
      <c r="BM136" s="219" t="s">
        <v>501</v>
      </c>
    </row>
    <row r="137" s="2" customFormat="1">
      <c r="A137" s="40"/>
      <c r="B137" s="41"/>
      <c r="C137" s="42"/>
      <c r="D137" s="221" t="s">
        <v>142</v>
      </c>
      <c r="E137" s="42"/>
      <c r="F137" s="222" t="s">
        <v>500</v>
      </c>
      <c r="G137" s="42"/>
      <c r="H137" s="42"/>
      <c r="I137" s="223"/>
      <c r="J137" s="42"/>
      <c r="K137" s="42"/>
      <c r="L137" s="46"/>
      <c r="M137" s="224"/>
      <c r="N137" s="225"/>
      <c r="O137" s="86"/>
      <c r="P137" s="86"/>
      <c r="Q137" s="86"/>
      <c r="R137" s="86"/>
      <c r="S137" s="86"/>
      <c r="T137" s="87"/>
      <c r="U137" s="40"/>
      <c r="V137" s="40"/>
      <c r="W137" s="40"/>
      <c r="X137" s="40"/>
      <c r="Y137" s="40"/>
      <c r="Z137" s="40"/>
      <c r="AA137" s="40"/>
      <c r="AB137" s="40"/>
      <c r="AC137" s="40"/>
      <c r="AD137" s="40"/>
      <c r="AE137" s="40"/>
      <c r="AT137" s="19" t="s">
        <v>142</v>
      </c>
      <c r="AU137" s="19" t="s">
        <v>85</v>
      </c>
    </row>
    <row r="138" s="2" customFormat="1" ht="16.5" customHeight="1">
      <c r="A138" s="40"/>
      <c r="B138" s="41"/>
      <c r="C138" s="207" t="s">
        <v>220</v>
      </c>
      <c r="D138" s="207" t="s">
        <v>140</v>
      </c>
      <c r="E138" s="208" t="s">
        <v>502</v>
      </c>
      <c r="F138" s="209" t="s">
        <v>503</v>
      </c>
      <c r="G138" s="210" t="s">
        <v>151</v>
      </c>
      <c r="H138" s="211">
        <v>2</v>
      </c>
      <c r="I138" s="212"/>
      <c r="J138" s="213">
        <f>ROUND(I138*H138,2)</f>
        <v>0</v>
      </c>
      <c r="K138" s="214"/>
      <c r="L138" s="46"/>
      <c r="M138" s="215" t="s">
        <v>19</v>
      </c>
      <c r="N138" s="216" t="s">
        <v>46</v>
      </c>
      <c r="O138" s="86"/>
      <c r="P138" s="217">
        <f>O138*H138</f>
        <v>0</v>
      </c>
      <c r="Q138" s="217">
        <v>0</v>
      </c>
      <c r="R138" s="217">
        <f>Q138*H138</f>
        <v>0</v>
      </c>
      <c r="S138" s="217">
        <v>0</v>
      </c>
      <c r="T138" s="218">
        <f>S138*H138</f>
        <v>0</v>
      </c>
      <c r="U138" s="40"/>
      <c r="V138" s="40"/>
      <c r="W138" s="40"/>
      <c r="X138" s="40"/>
      <c r="Y138" s="40"/>
      <c r="Z138" s="40"/>
      <c r="AA138" s="40"/>
      <c r="AB138" s="40"/>
      <c r="AC138" s="40"/>
      <c r="AD138" s="40"/>
      <c r="AE138" s="40"/>
      <c r="AR138" s="219" t="s">
        <v>220</v>
      </c>
      <c r="AT138" s="219" t="s">
        <v>140</v>
      </c>
      <c r="AU138" s="219" t="s">
        <v>85</v>
      </c>
      <c r="AY138" s="19" t="s">
        <v>132</v>
      </c>
      <c r="BE138" s="220">
        <f>IF(N138="základní",J138,0)</f>
        <v>0</v>
      </c>
      <c r="BF138" s="220">
        <f>IF(N138="snížená",J138,0)</f>
        <v>0</v>
      </c>
      <c r="BG138" s="220">
        <f>IF(N138="zákl. přenesená",J138,0)</f>
        <v>0</v>
      </c>
      <c r="BH138" s="220">
        <f>IF(N138="sníž. přenesená",J138,0)</f>
        <v>0</v>
      </c>
      <c r="BI138" s="220">
        <f>IF(N138="nulová",J138,0)</f>
        <v>0</v>
      </c>
      <c r="BJ138" s="19" t="s">
        <v>83</v>
      </c>
      <c r="BK138" s="220">
        <f>ROUND(I138*H138,2)</f>
        <v>0</v>
      </c>
      <c r="BL138" s="19" t="s">
        <v>220</v>
      </c>
      <c r="BM138" s="219" t="s">
        <v>504</v>
      </c>
    </row>
    <row r="139" s="2" customFormat="1">
      <c r="A139" s="40"/>
      <c r="B139" s="41"/>
      <c r="C139" s="42"/>
      <c r="D139" s="221" t="s">
        <v>142</v>
      </c>
      <c r="E139" s="42"/>
      <c r="F139" s="222" t="s">
        <v>503</v>
      </c>
      <c r="G139" s="42"/>
      <c r="H139" s="42"/>
      <c r="I139" s="223"/>
      <c r="J139" s="42"/>
      <c r="K139" s="42"/>
      <c r="L139" s="46"/>
      <c r="M139" s="224"/>
      <c r="N139" s="225"/>
      <c r="O139" s="86"/>
      <c r="P139" s="86"/>
      <c r="Q139" s="86"/>
      <c r="R139" s="86"/>
      <c r="S139" s="86"/>
      <c r="T139" s="87"/>
      <c r="U139" s="40"/>
      <c r="V139" s="40"/>
      <c r="W139" s="40"/>
      <c r="X139" s="40"/>
      <c r="Y139" s="40"/>
      <c r="Z139" s="40"/>
      <c r="AA139" s="40"/>
      <c r="AB139" s="40"/>
      <c r="AC139" s="40"/>
      <c r="AD139" s="40"/>
      <c r="AE139" s="40"/>
      <c r="AT139" s="19" t="s">
        <v>142</v>
      </c>
      <c r="AU139" s="19" t="s">
        <v>85</v>
      </c>
    </row>
    <row r="140" s="2" customFormat="1" ht="16.5" customHeight="1">
      <c r="A140" s="40"/>
      <c r="B140" s="41"/>
      <c r="C140" s="207" t="s">
        <v>250</v>
      </c>
      <c r="D140" s="207" t="s">
        <v>140</v>
      </c>
      <c r="E140" s="208" t="s">
        <v>505</v>
      </c>
      <c r="F140" s="209" t="s">
        <v>19</v>
      </c>
      <c r="G140" s="210" t="s">
        <v>151</v>
      </c>
      <c r="H140" s="211">
        <v>1</v>
      </c>
      <c r="I140" s="212"/>
      <c r="J140" s="213">
        <f>ROUND(I140*H140,2)</f>
        <v>0</v>
      </c>
      <c r="K140" s="214"/>
      <c r="L140" s="46"/>
      <c r="M140" s="215" t="s">
        <v>19</v>
      </c>
      <c r="N140" s="216" t="s">
        <v>46</v>
      </c>
      <c r="O140" s="86"/>
      <c r="P140" s="217">
        <f>O140*H140</f>
        <v>0</v>
      </c>
      <c r="Q140" s="217">
        <v>0</v>
      </c>
      <c r="R140" s="217">
        <f>Q140*H140</f>
        <v>0</v>
      </c>
      <c r="S140" s="217">
        <v>0</v>
      </c>
      <c r="T140" s="218">
        <f>S140*H140</f>
        <v>0</v>
      </c>
      <c r="U140" s="40"/>
      <c r="V140" s="40"/>
      <c r="W140" s="40"/>
      <c r="X140" s="40"/>
      <c r="Y140" s="40"/>
      <c r="Z140" s="40"/>
      <c r="AA140" s="40"/>
      <c r="AB140" s="40"/>
      <c r="AC140" s="40"/>
      <c r="AD140" s="40"/>
      <c r="AE140" s="40"/>
      <c r="AR140" s="219" t="s">
        <v>220</v>
      </c>
      <c r="AT140" s="219" t="s">
        <v>140</v>
      </c>
      <c r="AU140" s="219" t="s">
        <v>85</v>
      </c>
      <c r="AY140" s="19" t="s">
        <v>132</v>
      </c>
      <c r="BE140" s="220">
        <f>IF(N140="základní",J140,0)</f>
        <v>0</v>
      </c>
      <c r="BF140" s="220">
        <f>IF(N140="snížená",J140,0)</f>
        <v>0</v>
      </c>
      <c r="BG140" s="220">
        <f>IF(N140="zákl. přenesená",J140,0)</f>
        <v>0</v>
      </c>
      <c r="BH140" s="220">
        <f>IF(N140="sníž. přenesená",J140,0)</f>
        <v>0</v>
      </c>
      <c r="BI140" s="220">
        <f>IF(N140="nulová",J140,0)</f>
        <v>0</v>
      </c>
      <c r="BJ140" s="19" t="s">
        <v>83</v>
      </c>
      <c r="BK140" s="220">
        <f>ROUND(I140*H140,2)</f>
        <v>0</v>
      </c>
      <c r="BL140" s="19" t="s">
        <v>220</v>
      </c>
      <c r="BM140" s="219" t="s">
        <v>506</v>
      </c>
    </row>
    <row r="141" s="2" customFormat="1">
      <c r="A141" s="40"/>
      <c r="B141" s="41"/>
      <c r="C141" s="42"/>
      <c r="D141" s="221" t="s">
        <v>142</v>
      </c>
      <c r="E141" s="42"/>
      <c r="F141" s="222" t="s">
        <v>507</v>
      </c>
      <c r="G141" s="42"/>
      <c r="H141" s="42"/>
      <c r="I141" s="223"/>
      <c r="J141" s="42"/>
      <c r="K141" s="42"/>
      <c r="L141" s="46"/>
      <c r="M141" s="224"/>
      <c r="N141" s="225"/>
      <c r="O141" s="86"/>
      <c r="P141" s="86"/>
      <c r="Q141" s="86"/>
      <c r="R141" s="86"/>
      <c r="S141" s="86"/>
      <c r="T141" s="87"/>
      <c r="U141" s="40"/>
      <c r="V141" s="40"/>
      <c r="W141" s="40"/>
      <c r="X141" s="40"/>
      <c r="Y141" s="40"/>
      <c r="Z141" s="40"/>
      <c r="AA141" s="40"/>
      <c r="AB141" s="40"/>
      <c r="AC141" s="40"/>
      <c r="AD141" s="40"/>
      <c r="AE141" s="40"/>
      <c r="AT141" s="19" t="s">
        <v>142</v>
      </c>
      <c r="AU141" s="19" t="s">
        <v>85</v>
      </c>
    </row>
    <row r="142" s="2" customFormat="1" ht="16.5" customHeight="1">
      <c r="A142" s="40"/>
      <c r="B142" s="41"/>
      <c r="C142" s="207" t="s">
        <v>258</v>
      </c>
      <c r="D142" s="207" t="s">
        <v>140</v>
      </c>
      <c r="E142" s="208" t="s">
        <v>508</v>
      </c>
      <c r="F142" s="209" t="s">
        <v>509</v>
      </c>
      <c r="G142" s="210" t="s">
        <v>247</v>
      </c>
      <c r="H142" s="211">
        <v>7</v>
      </c>
      <c r="I142" s="212"/>
      <c r="J142" s="213">
        <f>ROUND(I142*H142,2)</f>
        <v>0</v>
      </c>
      <c r="K142" s="214"/>
      <c r="L142" s="46"/>
      <c r="M142" s="215" t="s">
        <v>19</v>
      </c>
      <c r="N142" s="216" t="s">
        <v>46</v>
      </c>
      <c r="O142" s="86"/>
      <c r="P142" s="217">
        <f>O142*H142</f>
        <v>0</v>
      </c>
      <c r="Q142" s="217">
        <v>0.00147</v>
      </c>
      <c r="R142" s="217">
        <f>Q142*H142</f>
        <v>0.010290000000000001</v>
      </c>
      <c r="S142" s="217">
        <v>0</v>
      </c>
      <c r="T142" s="218">
        <f>S142*H142</f>
        <v>0</v>
      </c>
      <c r="U142" s="40"/>
      <c r="V142" s="40"/>
      <c r="W142" s="40"/>
      <c r="X142" s="40"/>
      <c r="Y142" s="40"/>
      <c r="Z142" s="40"/>
      <c r="AA142" s="40"/>
      <c r="AB142" s="40"/>
      <c r="AC142" s="40"/>
      <c r="AD142" s="40"/>
      <c r="AE142" s="40"/>
      <c r="AR142" s="219" t="s">
        <v>220</v>
      </c>
      <c r="AT142" s="219" t="s">
        <v>140</v>
      </c>
      <c r="AU142" s="219" t="s">
        <v>85</v>
      </c>
      <c r="AY142" s="19" t="s">
        <v>132</v>
      </c>
      <c r="BE142" s="220">
        <f>IF(N142="základní",J142,0)</f>
        <v>0</v>
      </c>
      <c r="BF142" s="220">
        <f>IF(N142="snížená",J142,0)</f>
        <v>0</v>
      </c>
      <c r="BG142" s="220">
        <f>IF(N142="zákl. přenesená",J142,0)</f>
        <v>0</v>
      </c>
      <c r="BH142" s="220">
        <f>IF(N142="sníž. přenesená",J142,0)</f>
        <v>0</v>
      </c>
      <c r="BI142" s="220">
        <f>IF(N142="nulová",J142,0)</f>
        <v>0</v>
      </c>
      <c r="BJ142" s="19" t="s">
        <v>83</v>
      </c>
      <c r="BK142" s="220">
        <f>ROUND(I142*H142,2)</f>
        <v>0</v>
      </c>
      <c r="BL142" s="19" t="s">
        <v>220</v>
      </c>
      <c r="BM142" s="219" t="s">
        <v>510</v>
      </c>
    </row>
    <row r="143" s="2" customFormat="1">
      <c r="A143" s="40"/>
      <c r="B143" s="41"/>
      <c r="C143" s="42"/>
      <c r="D143" s="221" t="s">
        <v>142</v>
      </c>
      <c r="E143" s="42"/>
      <c r="F143" s="222" t="s">
        <v>509</v>
      </c>
      <c r="G143" s="42"/>
      <c r="H143" s="42"/>
      <c r="I143" s="223"/>
      <c r="J143" s="42"/>
      <c r="K143" s="42"/>
      <c r="L143" s="46"/>
      <c r="M143" s="224"/>
      <c r="N143" s="225"/>
      <c r="O143" s="86"/>
      <c r="P143" s="86"/>
      <c r="Q143" s="86"/>
      <c r="R143" s="86"/>
      <c r="S143" s="86"/>
      <c r="T143" s="87"/>
      <c r="U143" s="40"/>
      <c r="V143" s="40"/>
      <c r="W143" s="40"/>
      <c r="X143" s="40"/>
      <c r="Y143" s="40"/>
      <c r="Z143" s="40"/>
      <c r="AA143" s="40"/>
      <c r="AB143" s="40"/>
      <c r="AC143" s="40"/>
      <c r="AD143" s="40"/>
      <c r="AE143" s="40"/>
      <c r="AT143" s="19" t="s">
        <v>142</v>
      </c>
      <c r="AU143" s="19" t="s">
        <v>85</v>
      </c>
    </row>
    <row r="144" s="2" customFormat="1" ht="16.5" customHeight="1">
      <c r="A144" s="40"/>
      <c r="B144" s="41"/>
      <c r="C144" s="207" t="s">
        <v>264</v>
      </c>
      <c r="D144" s="207" t="s">
        <v>140</v>
      </c>
      <c r="E144" s="208" t="s">
        <v>511</v>
      </c>
      <c r="F144" s="209" t="s">
        <v>512</v>
      </c>
      <c r="G144" s="210" t="s">
        <v>151</v>
      </c>
      <c r="H144" s="211">
        <v>1</v>
      </c>
      <c r="I144" s="212"/>
      <c r="J144" s="213">
        <f>ROUND(I144*H144,2)</f>
        <v>0</v>
      </c>
      <c r="K144" s="214"/>
      <c r="L144" s="46"/>
      <c r="M144" s="215" t="s">
        <v>19</v>
      </c>
      <c r="N144" s="216" t="s">
        <v>46</v>
      </c>
      <c r="O144" s="86"/>
      <c r="P144" s="217">
        <f>O144*H144</f>
        <v>0</v>
      </c>
      <c r="Q144" s="217">
        <v>0</v>
      </c>
      <c r="R144" s="217">
        <f>Q144*H144</f>
        <v>0</v>
      </c>
      <c r="S144" s="217">
        <v>0</v>
      </c>
      <c r="T144" s="218">
        <f>S144*H144</f>
        <v>0</v>
      </c>
      <c r="U144" s="40"/>
      <c r="V144" s="40"/>
      <c r="W144" s="40"/>
      <c r="X144" s="40"/>
      <c r="Y144" s="40"/>
      <c r="Z144" s="40"/>
      <c r="AA144" s="40"/>
      <c r="AB144" s="40"/>
      <c r="AC144" s="40"/>
      <c r="AD144" s="40"/>
      <c r="AE144" s="40"/>
      <c r="AR144" s="219" t="s">
        <v>220</v>
      </c>
      <c r="AT144" s="219" t="s">
        <v>140</v>
      </c>
      <c r="AU144" s="219" t="s">
        <v>85</v>
      </c>
      <c r="AY144" s="19" t="s">
        <v>132</v>
      </c>
      <c r="BE144" s="220">
        <f>IF(N144="základní",J144,0)</f>
        <v>0</v>
      </c>
      <c r="BF144" s="220">
        <f>IF(N144="snížená",J144,0)</f>
        <v>0</v>
      </c>
      <c r="BG144" s="220">
        <f>IF(N144="zákl. přenesená",J144,0)</f>
        <v>0</v>
      </c>
      <c r="BH144" s="220">
        <f>IF(N144="sníž. přenesená",J144,0)</f>
        <v>0</v>
      </c>
      <c r="BI144" s="220">
        <f>IF(N144="nulová",J144,0)</f>
        <v>0</v>
      </c>
      <c r="BJ144" s="19" t="s">
        <v>83</v>
      </c>
      <c r="BK144" s="220">
        <f>ROUND(I144*H144,2)</f>
        <v>0</v>
      </c>
      <c r="BL144" s="19" t="s">
        <v>220</v>
      </c>
      <c r="BM144" s="219" t="s">
        <v>513</v>
      </c>
    </row>
    <row r="145" s="2" customFormat="1">
      <c r="A145" s="40"/>
      <c r="B145" s="41"/>
      <c r="C145" s="42"/>
      <c r="D145" s="221" t="s">
        <v>142</v>
      </c>
      <c r="E145" s="42"/>
      <c r="F145" s="222" t="s">
        <v>512</v>
      </c>
      <c r="G145" s="42"/>
      <c r="H145" s="42"/>
      <c r="I145" s="223"/>
      <c r="J145" s="42"/>
      <c r="K145" s="42"/>
      <c r="L145" s="46"/>
      <c r="M145" s="224"/>
      <c r="N145" s="225"/>
      <c r="O145" s="86"/>
      <c r="P145" s="86"/>
      <c r="Q145" s="86"/>
      <c r="R145" s="86"/>
      <c r="S145" s="86"/>
      <c r="T145" s="87"/>
      <c r="U145" s="40"/>
      <c r="V145" s="40"/>
      <c r="W145" s="40"/>
      <c r="X145" s="40"/>
      <c r="Y145" s="40"/>
      <c r="Z145" s="40"/>
      <c r="AA145" s="40"/>
      <c r="AB145" s="40"/>
      <c r="AC145" s="40"/>
      <c r="AD145" s="40"/>
      <c r="AE145" s="40"/>
      <c r="AT145" s="19" t="s">
        <v>142</v>
      </c>
      <c r="AU145" s="19" t="s">
        <v>85</v>
      </c>
    </row>
    <row r="146" s="2" customFormat="1" ht="16.5" customHeight="1">
      <c r="A146" s="40"/>
      <c r="B146" s="41"/>
      <c r="C146" s="207" t="s">
        <v>271</v>
      </c>
      <c r="D146" s="207" t="s">
        <v>140</v>
      </c>
      <c r="E146" s="208" t="s">
        <v>514</v>
      </c>
      <c r="F146" s="209" t="s">
        <v>515</v>
      </c>
      <c r="G146" s="210" t="s">
        <v>516</v>
      </c>
      <c r="H146" s="211">
        <v>2</v>
      </c>
      <c r="I146" s="212"/>
      <c r="J146" s="213">
        <f>ROUND(I146*H146,2)</f>
        <v>0</v>
      </c>
      <c r="K146" s="214"/>
      <c r="L146" s="46"/>
      <c r="M146" s="215" t="s">
        <v>19</v>
      </c>
      <c r="N146" s="216" t="s">
        <v>46</v>
      </c>
      <c r="O146" s="86"/>
      <c r="P146" s="217">
        <f>O146*H146</f>
        <v>0</v>
      </c>
      <c r="Q146" s="217">
        <v>0</v>
      </c>
      <c r="R146" s="217">
        <f>Q146*H146</f>
        <v>0</v>
      </c>
      <c r="S146" s="217">
        <v>0</v>
      </c>
      <c r="T146" s="218">
        <f>S146*H146</f>
        <v>0</v>
      </c>
      <c r="U146" s="40"/>
      <c r="V146" s="40"/>
      <c r="W146" s="40"/>
      <c r="X146" s="40"/>
      <c r="Y146" s="40"/>
      <c r="Z146" s="40"/>
      <c r="AA146" s="40"/>
      <c r="AB146" s="40"/>
      <c r="AC146" s="40"/>
      <c r="AD146" s="40"/>
      <c r="AE146" s="40"/>
      <c r="AR146" s="219" t="s">
        <v>220</v>
      </c>
      <c r="AT146" s="219" t="s">
        <v>140</v>
      </c>
      <c r="AU146" s="219" t="s">
        <v>85</v>
      </c>
      <c r="AY146" s="19" t="s">
        <v>132</v>
      </c>
      <c r="BE146" s="220">
        <f>IF(N146="základní",J146,0)</f>
        <v>0</v>
      </c>
      <c r="BF146" s="220">
        <f>IF(N146="snížená",J146,0)</f>
        <v>0</v>
      </c>
      <c r="BG146" s="220">
        <f>IF(N146="zákl. přenesená",J146,0)</f>
        <v>0</v>
      </c>
      <c r="BH146" s="220">
        <f>IF(N146="sníž. přenesená",J146,0)</f>
        <v>0</v>
      </c>
      <c r="BI146" s="220">
        <f>IF(N146="nulová",J146,0)</f>
        <v>0</v>
      </c>
      <c r="BJ146" s="19" t="s">
        <v>83</v>
      </c>
      <c r="BK146" s="220">
        <f>ROUND(I146*H146,2)</f>
        <v>0</v>
      </c>
      <c r="BL146" s="19" t="s">
        <v>220</v>
      </c>
      <c r="BM146" s="219" t="s">
        <v>517</v>
      </c>
    </row>
    <row r="147" s="2" customFormat="1">
      <c r="A147" s="40"/>
      <c r="B147" s="41"/>
      <c r="C147" s="42"/>
      <c r="D147" s="221" t="s">
        <v>142</v>
      </c>
      <c r="E147" s="42"/>
      <c r="F147" s="222" t="s">
        <v>515</v>
      </c>
      <c r="G147" s="42"/>
      <c r="H147" s="42"/>
      <c r="I147" s="223"/>
      <c r="J147" s="42"/>
      <c r="K147" s="42"/>
      <c r="L147" s="46"/>
      <c r="M147" s="224"/>
      <c r="N147" s="225"/>
      <c r="O147" s="86"/>
      <c r="P147" s="86"/>
      <c r="Q147" s="86"/>
      <c r="R147" s="86"/>
      <c r="S147" s="86"/>
      <c r="T147" s="87"/>
      <c r="U147" s="40"/>
      <c r="V147" s="40"/>
      <c r="W147" s="40"/>
      <c r="X147" s="40"/>
      <c r="Y147" s="40"/>
      <c r="Z147" s="40"/>
      <c r="AA147" s="40"/>
      <c r="AB147" s="40"/>
      <c r="AC147" s="40"/>
      <c r="AD147" s="40"/>
      <c r="AE147" s="40"/>
      <c r="AT147" s="19" t="s">
        <v>142</v>
      </c>
      <c r="AU147" s="19" t="s">
        <v>85</v>
      </c>
    </row>
    <row r="148" s="2" customFormat="1" ht="33" customHeight="1">
      <c r="A148" s="40"/>
      <c r="B148" s="41"/>
      <c r="C148" s="207" t="s">
        <v>7</v>
      </c>
      <c r="D148" s="207" t="s">
        <v>140</v>
      </c>
      <c r="E148" s="208" t="s">
        <v>518</v>
      </c>
      <c r="F148" s="209" t="s">
        <v>519</v>
      </c>
      <c r="G148" s="210" t="s">
        <v>151</v>
      </c>
      <c r="H148" s="211">
        <v>1</v>
      </c>
      <c r="I148" s="212"/>
      <c r="J148" s="213">
        <f>ROUND(I148*H148,2)</f>
        <v>0</v>
      </c>
      <c r="K148" s="214"/>
      <c r="L148" s="46"/>
      <c r="M148" s="215" t="s">
        <v>19</v>
      </c>
      <c r="N148" s="216" t="s">
        <v>46</v>
      </c>
      <c r="O148" s="86"/>
      <c r="P148" s="217">
        <f>O148*H148</f>
        <v>0</v>
      </c>
      <c r="Q148" s="217">
        <v>0</v>
      </c>
      <c r="R148" s="217">
        <f>Q148*H148</f>
        <v>0</v>
      </c>
      <c r="S148" s="217">
        <v>0</v>
      </c>
      <c r="T148" s="218">
        <f>S148*H148</f>
        <v>0</v>
      </c>
      <c r="U148" s="40"/>
      <c r="V148" s="40"/>
      <c r="W148" s="40"/>
      <c r="X148" s="40"/>
      <c r="Y148" s="40"/>
      <c r="Z148" s="40"/>
      <c r="AA148" s="40"/>
      <c r="AB148" s="40"/>
      <c r="AC148" s="40"/>
      <c r="AD148" s="40"/>
      <c r="AE148" s="40"/>
      <c r="AR148" s="219" t="s">
        <v>220</v>
      </c>
      <c r="AT148" s="219" t="s">
        <v>140</v>
      </c>
      <c r="AU148" s="219" t="s">
        <v>85</v>
      </c>
      <c r="AY148" s="19" t="s">
        <v>132</v>
      </c>
      <c r="BE148" s="220">
        <f>IF(N148="základní",J148,0)</f>
        <v>0</v>
      </c>
      <c r="BF148" s="220">
        <f>IF(N148="snížená",J148,0)</f>
        <v>0</v>
      </c>
      <c r="BG148" s="220">
        <f>IF(N148="zákl. přenesená",J148,0)</f>
        <v>0</v>
      </c>
      <c r="BH148" s="220">
        <f>IF(N148="sníž. přenesená",J148,0)</f>
        <v>0</v>
      </c>
      <c r="BI148" s="220">
        <f>IF(N148="nulová",J148,0)</f>
        <v>0</v>
      </c>
      <c r="BJ148" s="19" t="s">
        <v>83</v>
      </c>
      <c r="BK148" s="220">
        <f>ROUND(I148*H148,2)</f>
        <v>0</v>
      </c>
      <c r="BL148" s="19" t="s">
        <v>220</v>
      </c>
      <c r="BM148" s="219" t="s">
        <v>520</v>
      </c>
    </row>
    <row r="149" s="2" customFormat="1">
      <c r="A149" s="40"/>
      <c r="B149" s="41"/>
      <c r="C149" s="42"/>
      <c r="D149" s="221" t="s">
        <v>142</v>
      </c>
      <c r="E149" s="42"/>
      <c r="F149" s="222" t="s">
        <v>519</v>
      </c>
      <c r="G149" s="42"/>
      <c r="H149" s="42"/>
      <c r="I149" s="223"/>
      <c r="J149" s="42"/>
      <c r="K149" s="42"/>
      <c r="L149" s="46"/>
      <c r="M149" s="224"/>
      <c r="N149" s="225"/>
      <c r="O149" s="86"/>
      <c r="P149" s="86"/>
      <c r="Q149" s="86"/>
      <c r="R149" s="86"/>
      <c r="S149" s="86"/>
      <c r="T149" s="87"/>
      <c r="U149" s="40"/>
      <c r="V149" s="40"/>
      <c r="W149" s="40"/>
      <c r="X149" s="40"/>
      <c r="Y149" s="40"/>
      <c r="Z149" s="40"/>
      <c r="AA149" s="40"/>
      <c r="AB149" s="40"/>
      <c r="AC149" s="40"/>
      <c r="AD149" s="40"/>
      <c r="AE149" s="40"/>
      <c r="AT149" s="19" t="s">
        <v>142</v>
      </c>
      <c r="AU149" s="19" t="s">
        <v>85</v>
      </c>
    </row>
    <row r="150" s="2" customFormat="1" ht="24.15" customHeight="1">
      <c r="A150" s="40"/>
      <c r="B150" s="41"/>
      <c r="C150" s="207" t="s">
        <v>373</v>
      </c>
      <c r="D150" s="207" t="s">
        <v>140</v>
      </c>
      <c r="E150" s="208" t="s">
        <v>521</v>
      </c>
      <c r="F150" s="209" t="s">
        <v>522</v>
      </c>
      <c r="G150" s="210" t="s">
        <v>151</v>
      </c>
      <c r="H150" s="211">
        <v>1</v>
      </c>
      <c r="I150" s="212"/>
      <c r="J150" s="213">
        <f>ROUND(I150*H150,2)</f>
        <v>0</v>
      </c>
      <c r="K150" s="214"/>
      <c r="L150" s="46"/>
      <c r="M150" s="215" t="s">
        <v>19</v>
      </c>
      <c r="N150" s="216" t="s">
        <v>46</v>
      </c>
      <c r="O150" s="86"/>
      <c r="P150" s="217">
        <f>O150*H150</f>
        <v>0</v>
      </c>
      <c r="Q150" s="217">
        <v>0</v>
      </c>
      <c r="R150" s="217">
        <f>Q150*H150</f>
        <v>0</v>
      </c>
      <c r="S150" s="217">
        <v>0</v>
      </c>
      <c r="T150" s="218">
        <f>S150*H150</f>
        <v>0</v>
      </c>
      <c r="U150" s="40"/>
      <c r="V150" s="40"/>
      <c r="W150" s="40"/>
      <c r="X150" s="40"/>
      <c r="Y150" s="40"/>
      <c r="Z150" s="40"/>
      <c r="AA150" s="40"/>
      <c r="AB150" s="40"/>
      <c r="AC150" s="40"/>
      <c r="AD150" s="40"/>
      <c r="AE150" s="40"/>
      <c r="AR150" s="219" t="s">
        <v>220</v>
      </c>
      <c r="AT150" s="219" t="s">
        <v>140</v>
      </c>
      <c r="AU150" s="219" t="s">
        <v>85</v>
      </c>
      <c r="AY150" s="19" t="s">
        <v>132</v>
      </c>
      <c r="BE150" s="220">
        <f>IF(N150="základní",J150,0)</f>
        <v>0</v>
      </c>
      <c r="BF150" s="220">
        <f>IF(N150="snížená",J150,0)</f>
        <v>0</v>
      </c>
      <c r="BG150" s="220">
        <f>IF(N150="zákl. přenesená",J150,0)</f>
        <v>0</v>
      </c>
      <c r="BH150" s="220">
        <f>IF(N150="sníž. přenesená",J150,0)</f>
        <v>0</v>
      </c>
      <c r="BI150" s="220">
        <f>IF(N150="nulová",J150,0)</f>
        <v>0</v>
      </c>
      <c r="BJ150" s="19" t="s">
        <v>83</v>
      </c>
      <c r="BK150" s="220">
        <f>ROUND(I150*H150,2)</f>
        <v>0</v>
      </c>
      <c r="BL150" s="19" t="s">
        <v>220</v>
      </c>
      <c r="BM150" s="219" t="s">
        <v>523</v>
      </c>
    </row>
    <row r="151" s="2" customFormat="1">
      <c r="A151" s="40"/>
      <c r="B151" s="41"/>
      <c r="C151" s="42"/>
      <c r="D151" s="221" t="s">
        <v>142</v>
      </c>
      <c r="E151" s="42"/>
      <c r="F151" s="222" t="s">
        <v>522</v>
      </c>
      <c r="G151" s="42"/>
      <c r="H151" s="42"/>
      <c r="I151" s="223"/>
      <c r="J151" s="42"/>
      <c r="K151" s="42"/>
      <c r="L151" s="46"/>
      <c r="M151" s="224"/>
      <c r="N151" s="225"/>
      <c r="O151" s="86"/>
      <c r="P151" s="86"/>
      <c r="Q151" s="86"/>
      <c r="R151" s="86"/>
      <c r="S151" s="86"/>
      <c r="T151" s="87"/>
      <c r="U151" s="40"/>
      <c r="V151" s="40"/>
      <c r="W151" s="40"/>
      <c r="X151" s="40"/>
      <c r="Y151" s="40"/>
      <c r="Z151" s="40"/>
      <c r="AA151" s="40"/>
      <c r="AB151" s="40"/>
      <c r="AC151" s="40"/>
      <c r="AD151" s="40"/>
      <c r="AE151" s="40"/>
      <c r="AT151" s="19" t="s">
        <v>142</v>
      </c>
      <c r="AU151" s="19" t="s">
        <v>85</v>
      </c>
    </row>
    <row r="152" s="2" customFormat="1" ht="16.5" customHeight="1">
      <c r="A152" s="40"/>
      <c r="B152" s="41"/>
      <c r="C152" s="207" t="s">
        <v>378</v>
      </c>
      <c r="D152" s="207" t="s">
        <v>140</v>
      </c>
      <c r="E152" s="208" t="s">
        <v>524</v>
      </c>
      <c r="F152" s="209" t="s">
        <v>19</v>
      </c>
      <c r="G152" s="210" t="s">
        <v>151</v>
      </c>
      <c r="H152" s="211">
        <v>1</v>
      </c>
      <c r="I152" s="212"/>
      <c r="J152" s="213">
        <f>ROUND(I152*H152,2)</f>
        <v>0</v>
      </c>
      <c r="K152" s="214"/>
      <c r="L152" s="46"/>
      <c r="M152" s="215" t="s">
        <v>19</v>
      </c>
      <c r="N152" s="216" t="s">
        <v>46</v>
      </c>
      <c r="O152" s="86"/>
      <c r="P152" s="217">
        <f>O152*H152</f>
        <v>0</v>
      </c>
      <c r="Q152" s="217">
        <v>0</v>
      </c>
      <c r="R152" s="217">
        <f>Q152*H152</f>
        <v>0</v>
      </c>
      <c r="S152" s="217">
        <v>0</v>
      </c>
      <c r="T152" s="218">
        <f>S152*H152</f>
        <v>0</v>
      </c>
      <c r="U152" s="40"/>
      <c r="V152" s="40"/>
      <c r="W152" s="40"/>
      <c r="X152" s="40"/>
      <c r="Y152" s="40"/>
      <c r="Z152" s="40"/>
      <c r="AA152" s="40"/>
      <c r="AB152" s="40"/>
      <c r="AC152" s="40"/>
      <c r="AD152" s="40"/>
      <c r="AE152" s="40"/>
      <c r="AR152" s="219" t="s">
        <v>220</v>
      </c>
      <c r="AT152" s="219" t="s">
        <v>140</v>
      </c>
      <c r="AU152" s="219" t="s">
        <v>85</v>
      </c>
      <c r="AY152" s="19" t="s">
        <v>132</v>
      </c>
      <c r="BE152" s="220">
        <f>IF(N152="základní",J152,0)</f>
        <v>0</v>
      </c>
      <c r="BF152" s="220">
        <f>IF(N152="snížená",J152,0)</f>
        <v>0</v>
      </c>
      <c r="BG152" s="220">
        <f>IF(N152="zákl. přenesená",J152,0)</f>
        <v>0</v>
      </c>
      <c r="BH152" s="220">
        <f>IF(N152="sníž. přenesená",J152,0)</f>
        <v>0</v>
      </c>
      <c r="BI152" s="220">
        <f>IF(N152="nulová",J152,0)</f>
        <v>0</v>
      </c>
      <c r="BJ152" s="19" t="s">
        <v>83</v>
      </c>
      <c r="BK152" s="220">
        <f>ROUND(I152*H152,2)</f>
        <v>0</v>
      </c>
      <c r="BL152" s="19" t="s">
        <v>220</v>
      </c>
      <c r="BM152" s="219" t="s">
        <v>525</v>
      </c>
    </row>
    <row r="153" s="2" customFormat="1">
      <c r="A153" s="40"/>
      <c r="B153" s="41"/>
      <c r="C153" s="42"/>
      <c r="D153" s="221" t="s">
        <v>142</v>
      </c>
      <c r="E153" s="42"/>
      <c r="F153" s="222" t="s">
        <v>526</v>
      </c>
      <c r="G153" s="42"/>
      <c r="H153" s="42"/>
      <c r="I153" s="223"/>
      <c r="J153" s="42"/>
      <c r="K153" s="42"/>
      <c r="L153" s="46"/>
      <c r="M153" s="224"/>
      <c r="N153" s="225"/>
      <c r="O153" s="86"/>
      <c r="P153" s="86"/>
      <c r="Q153" s="86"/>
      <c r="R153" s="86"/>
      <c r="S153" s="86"/>
      <c r="T153" s="87"/>
      <c r="U153" s="40"/>
      <c r="V153" s="40"/>
      <c r="W153" s="40"/>
      <c r="X153" s="40"/>
      <c r="Y153" s="40"/>
      <c r="Z153" s="40"/>
      <c r="AA153" s="40"/>
      <c r="AB153" s="40"/>
      <c r="AC153" s="40"/>
      <c r="AD153" s="40"/>
      <c r="AE153" s="40"/>
      <c r="AT153" s="19" t="s">
        <v>142</v>
      </c>
      <c r="AU153" s="19" t="s">
        <v>85</v>
      </c>
    </row>
    <row r="154" s="2" customFormat="1" ht="16.5" customHeight="1">
      <c r="A154" s="40"/>
      <c r="B154" s="41"/>
      <c r="C154" s="207" t="s">
        <v>382</v>
      </c>
      <c r="D154" s="207" t="s">
        <v>140</v>
      </c>
      <c r="E154" s="208" t="s">
        <v>527</v>
      </c>
      <c r="F154" s="209" t="s">
        <v>19</v>
      </c>
      <c r="G154" s="210" t="s">
        <v>151</v>
      </c>
      <c r="H154" s="211">
        <v>2</v>
      </c>
      <c r="I154" s="212"/>
      <c r="J154" s="213">
        <f>ROUND(I154*H154,2)</f>
        <v>0</v>
      </c>
      <c r="K154" s="214"/>
      <c r="L154" s="46"/>
      <c r="M154" s="215" t="s">
        <v>19</v>
      </c>
      <c r="N154" s="216" t="s">
        <v>46</v>
      </c>
      <c r="O154" s="86"/>
      <c r="P154" s="217">
        <f>O154*H154</f>
        <v>0</v>
      </c>
      <c r="Q154" s="217">
        <v>0</v>
      </c>
      <c r="R154" s="217">
        <f>Q154*H154</f>
        <v>0</v>
      </c>
      <c r="S154" s="217">
        <v>0</v>
      </c>
      <c r="T154" s="218">
        <f>S154*H154</f>
        <v>0</v>
      </c>
      <c r="U154" s="40"/>
      <c r="V154" s="40"/>
      <c r="W154" s="40"/>
      <c r="X154" s="40"/>
      <c r="Y154" s="40"/>
      <c r="Z154" s="40"/>
      <c r="AA154" s="40"/>
      <c r="AB154" s="40"/>
      <c r="AC154" s="40"/>
      <c r="AD154" s="40"/>
      <c r="AE154" s="40"/>
      <c r="AR154" s="219" t="s">
        <v>220</v>
      </c>
      <c r="AT154" s="219" t="s">
        <v>140</v>
      </c>
      <c r="AU154" s="219" t="s">
        <v>85</v>
      </c>
      <c r="AY154" s="19" t="s">
        <v>132</v>
      </c>
      <c r="BE154" s="220">
        <f>IF(N154="základní",J154,0)</f>
        <v>0</v>
      </c>
      <c r="BF154" s="220">
        <f>IF(N154="snížená",J154,0)</f>
        <v>0</v>
      </c>
      <c r="BG154" s="220">
        <f>IF(N154="zákl. přenesená",J154,0)</f>
        <v>0</v>
      </c>
      <c r="BH154" s="220">
        <f>IF(N154="sníž. přenesená",J154,0)</f>
        <v>0</v>
      </c>
      <c r="BI154" s="220">
        <f>IF(N154="nulová",J154,0)</f>
        <v>0</v>
      </c>
      <c r="BJ154" s="19" t="s">
        <v>83</v>
      </c>
      <c r="BK154" s="220">
        <f>ROUND(I154*H154,2)</f>
        <v>0</v>
      </c>
      <c r="BL154" s="19" t="s">
        <v>220</v>
      </c>
      <c r="BM154" s="219" t="s">
        <v>528</v>
      </c>
    </row>
    <row r="155" s="2" customFormat="1">
      <c r="A155" s="40"/>
      <c r="B155" s="41"/>
      <c r="C155" s="42"/>
      <c r="D155" s="221" t="s">
        <v>142</v>
      </c>
      <c r="E155" s="42"/>
      <c r="F155" s="222" t="s">
        <v>529</v>
      </c>
      <c r="G155" s="42"/>
      <c r="H155" s="42"/>
      <c r="I155" s="223"/>
      <c r="J155" s="42"/>
      <c r="K155" s="42"/>
      <c r="L155" s="46"/>
      <c r="M155" s="224"/>
      <c r="N155" s="225"/>
      <c r="O155" s="86"/>
      <c r="P155" s="86"/>
      <c r="Q155" s="86"/>
      <c r="R155" s="86"/>
      <c r="S155" s="86"/>
      <c r="T155" s="87"/>
      <c r="U155" s="40"/>
      <c r="V155" s="40"/>
      <c r="W155" s="40"/>
      <c r="X155" s="40"/>
      <c r="Y155" s="40"/>
      <c r="Z155" s="40"/>
      <c r="AA155" s="40"/>
      <c r="AB155" s="40"/>
      <c r="AC155" s="40"/>
      <c r="AD155" s="40"/>
      <c r="AE155" s="40"/>
      <c r="AT155" s="19" t="s">
        <v>142</v>
      </c>
      <c r="AU155" s="19" t="s">
        <v>85</v>
      </c>
    </row>
    <row r="156" s="2" customFormat="1" ht="16.5" customHeight="1">
      <c r="A156" s="40"/>
      <c r="B156" s="41"/>
      <c r="C156" s="207" t="s">
        <v>386</v>
      </c>
      <c r="D156" s="207" t="s">
        <v>140</v>
      </c>
      <c r="E156" s="208" t="s">
        <v>530</v>
      </c>
      <c r="F156" s="209" t="s">
        <v>531</v>
      </c>
      <c r="G156" s="210" t="s">
        <v>151</v>
      </c>
      <c r="H156" s="211">
        <v>1</v>
      </c>
      <c r="I156" s="212"/>
      <c r="J156" s="213">
        <f>ROUND(I156*H156,2)</f>
        <v>0</v>
      </c>
      <c r="K156" s="214"/>
      <c r="L156" s="46"/>
      <c r="M156" s="215" t="s">
        <v>19</v>
      </c>
      <c r="N156" s="216" t="s">
        <v>46</v>
      </c>
      <c r="O156" s="86"/>
      <c r="P156" s="217">
        <f>O156*H156</f>
        <v>0</v>
      </c>
      <c r="Q156" s="217">
        <v>0</v>
      </c>
      <c r="R156" s="217">
        <f>Q156*H156</f>
        <v>0</v>
      </c>
      <c r="S156" s="217">
        <v>0</v>
      </c>
      <c r="T156" s="218">
        <f>S156*H156</f>
        <v>0</v>
      </c>
      <c r="U156" s="40"/>
      <c r="V156" s="40"/>
      <c r="W156" s="40"/>
      <c r="X156" s="40"/>
      <c r="Y156" s="40"/>
      <c r="Z156" s="40"/>
      <c r="AA156" s="40"/>
      <c r="AB156" s="40"/>
      <c r="AC156" s="40"/>
      <c r="AD156" s="40"/>
      <c r="AE156" s="40"/>
      <c r="AR156" s="219" t="s">
        <v>220</v>
      </c>
      <c r="AT156" s="219" t="s">
        <v>140</v>
      </c>
      <c r="AU156" s="219" t="s">
        <v>85</v>
      </c>
      <c r="AY156" s="19" t="s">
        <v>132</v>
      </c>
      <c r="BE156" s="220">
        <f>IF(N156="základní",J156,0)</f>
        <v>0</v>
      </c>
      <c r="BF156" s="220">
        <f>IF(N156="snížená",J156,0)</f>
        <v>0</v>
      </c>
      <c r="BG156" s="220">
        <f>IF(N156="zákl. přenesená",J156,0)</f>
        <v>0</v>
      </c>
      <c r="BH156" s="220">
        <f>IF(N156="sníž. přenesená",J156,0)</f>
        <v>0</v>
      </c>
      <c r="BI156" s="220">
        <f>IF(N156="nulová",J156,0)</f>
        <v>0</v>
      </c>
      <c r="BJ156" s="19" t="s">
        <v>83</v>
      </c>
      <c r="BK156" s="220">
        <f>ROUND(I156*H156,2)</f>
        <v>0</v>
      </c>
      <c r="BL156" s="19" t="s">
        <v>220</v>
      </c>
      <c r="BM156" s="219" t="s">
        <v>532</v>
      </c>
    </row>
    <row r="157" s="2" customFormat="1">
      <c r="A157" s="40"/>
      <c r="B157" s="41"/>
      <c r="C157" s="42"/>
      <c r="D157" s="221" t="s">
        <v>142</v>
      </c>
      <c r="E157" s="42"/>
      <c r="F157" s="222" t="s">
        <v>531</v>
      </c>
      <c r="G157" s="42"/>
      <c r="H157" s="42"/>
      <c r="I157" s="223"/>
      <c r="J157" s="42"/>
      <c r="K157" s="42"/>
      <c r="L157" s="46"/>
      <c r="M157" s="224"/>
      <c r="N157" s="225"/>
      <c r="O157" s="86"/>
      <c r="P157" s="86"/>
      <c r="Q157" s="86"/>
      <c r="R157" s="86"/>
      <c r="S157" s="86"/>
      <c r="T157" s="87"/>
      <c r="U157" s="40"/>
      <c r="V157" s="40"/>
      <c r="W157" s="40"/>
      <c r="X157" s="40"/>
      <c r="Y157" s="40"/>
      <c r="Z157" s="40"/>
      <c r="AA157" s="40"/>
      <c r="AB157" s="40"/>
      <c r="AC157" s="40"/>
      <c r="AD157" s="40"/>
      <c r="AE157" s="40"/>
      <c r="AT157" s="19" t="s">
        <v>142</v>
      </c>
      <c r="AU157" s="19" t="s">
        <v>85</v>
      </c>
    </row>
    <row r="158" s="2" customFormat="1" ht="24.15" customHeight="1">
      <c r="A158" s="40"/>
      <c r="B158" s="41"/>
      <c r="C158" s="207" t="s">
        <v>390</v>
      </c>
      <c r="D158" s="207" t="s">
        <v>140</v>
      </c>
      <c r="E158" s="208" t="s">
        <v>533</v>
      </c>
      <c r="F158" s="209" t="s">
        <v>534</v>
      </c>
      <c r="G158" s="210" t="s">
        <v>151</v>
      </c>
      <c r="H158" s="211">
        <v>1</v>
      </c>
      <c r="I158" s="212"/>
      <c r="J158" s="213">
        <f>ROUND(I158*H158,2)</f>
        <v>0</v>
      </c>
      <c r="K158" s="214"/>
      <c r="L158" s="46"/>
      <c r="M158" s="215" t="s">
        <v>19</v>
      </c>
      <c r="N158" s="216" t="s">
        <v>46</v>
      </c>
      <c r="O158" s="86"/>
      <c r="P158" s="217">
        <f>O158*H158</f>
        <v>0</v>
      </c>
      <c r="Q158" s="217">
        <v>0</v>
      </c>
      <c r="R158" s="217">
        <f>Q158*H158</f>
        <v>0</v>
      </c>
      <c r="S158" s="217">
        <v>0</v>
      </c>
      <c r="T158" s="218">
        <f>S158*H158</f>
        <v>0</v>
      </c>
      <c r="U158" s="40"/>
      <c r="V158" s="40"/>
      <c r="W158" s="40"/>
      <c r="X158" s="40"/>
      <c r="Y158" s="40"/>
      <c r="Z158" s="40"/>
      <c r="AA158" s="40"/>
      <c r="AB158" s="40"/>
      <c r="AC158" s="40"/>
      <c r="AD158" s="40"/>
      <c r="AE158" s="40"/>
      <c r="AR158" s="219" t="s">
        <v>220</v>
      </c>
      <c r="AT158" s="219" t="s">
        <v>140</v>
      </c>
      <c r="AU158" s="219" t="s">
        <v>85</v>
      </c>
      <c r="AY158" s="19" t="s">
        <v>132</v>
      </c>
      <c r="BE158" s="220">
        <f>IF(N158="základní",J158,0)</f>
        <v>0</v>
      </c>
      <c r="BF158" s="220">
        <f>IF(N158="snížená",J158,0)</f>
        <v>0</v>
      </c>
      <c r="BG158" s="220">
        <f>IF(N158="zákl. přenesená",J158,0)</f>
        <v>0</v>
      </c>
      <c r="BH158" s="220">
        <f>IF(N158="sníž. přenesená",J158,0)</f>
        <v>0</v>
      </c>
      <c r="BI158" s="220">
        <f>IF(N158="nulová",J158,0)</f>
        <v>0</v>
      </c>
      <c r="BJ158" s="19" t="s">
        <v>83</v>
      </c>
      <c r="BK158" s="220">
        <f>ROUND(I158*H158,2)</f>
        <v>0</v>
      </c>
      <c r="BL158" s="19" t="s">
        <v>220</v>
      </c>
      <c r="BM158" s="219" t="s">
        <v>535</v>
      </c>
    </row>
    <row r="159" s="2" customFormat="1">
      <c r="A159" s="40"/>
      <c r="B159" s="41"/>
      <c r="C159" s="42"/>
      <c r="D159" s="221" t="s">
        <v>142</v>
      </c>
      <c r="E159" s="42"/>
      <c r="F159" s="222" t="s">
        <v>534</v>
      </c>
      <c r="G159" s="42"/>
      <c r="H159" s="42"/>
      <c r="I159" s="223"/>
      <c r="J159" s="42"/>
      <c r="K159" s="42"/>
      <c r="L159" s="46"/>
      <c r="M159" s="224"/>
      <c r="N159" s="225"/>
      <c r="O159" s="86"/>
      <c r="P159" s="86"/>
      <c r="Q159" s="86"/>
      <c r="R159" s="86"/>
      <c r="S159" s="86"/>
      <c r="T159" s="87"/>
      <c r="U159" s="40"/>
      <c r="V159" s="40"/>
      <c r="W159" s="40"/>
      <c r="X159" s="40"/>
      <c r="Y159" s="40"/>
      <c r="Z159" s="40"/>
      <c r="AA159" s="40"/>
      <c r="AB159" s="40"/>
      <c r="AC159" s="40"/>
      <c r="AD159" s="40"/>
      <c r="AE159" s="40"/>
      <c r="AT159" s="19" t="s">
        <v>142</v>
      </c>
      <c r="AU159" s="19" t="s">
        <v>85</v>
      </c>
    </row>
    <row r="160" s="2" customFormat="1" ht="16.5" customHeight="1">
      <c r="A160" s="40"/>
      <c r="B160" s="41"/>
      <c r="C160" s="207" t="s">
        <v>394</v>
      </c>
      <c r="D160" s="207" t="s">
        <v>140</v>
      </c>
      <c r="E160" s="208" t="s">
        <v>536</v>
      </c>
      <c r="F160" s="209" t="s">
        <v>19</v>
      </c>
      <c r="G160" s="210" t="s">
        <v>151</v>
      </c>
      <c r="H160" s="211">
        <v>1</v>
      </c>
      <c r="I160" s="212"/>
      <c r="J160" s="213">
        <f>ROUND(I160*H160,2)</f>
        <v>0</v>
      </c>
      <c r="K160" s="214"/>
      <c r="L160" s="46"/>
      <c r="M160" s="215" t="s">
        <v>19</v>
      </c>
      <c r="N160" s="216" t="s">
        <v>46</v>
      </c>
      <c r="O160" s="86"/>
      <c r="P160" s="217">
        <f>O160*H160</f>
        <v>0</v>
      </c>
      <c r="Q160" s="217">
        <v>0</v>
      </c>
      <c r="R160" s="217">
        <f>Q160*H160</f>
        <v>0</v>
      </c>
      <c r="S160" s="217">
        <v>0</v>
      </c>
      <c r="T160" s="218">
        <f>S160*H160</f>
        <v>0</v>
      </c>
      <c r="U160" s="40"/>
      <c r="V160" s="40"/>
      <c r="W160" s="40"/>
      <c r="X160" s="40"/>
      <c r="Y160" s="40"/>
      <c r="Z160" s="40"/>
      <c r="AA160" s="40"/>
      <c r="AB160" s="40"/>
      <c r="AC160" s="40"/>
      <c r="AD160" s="40"/>
      <c r="AE160" s="40"/>
      <c r="AR160" s="219" t="s">
        <v>220</v>
      </c>
      <c r="AT160" s="219" t="s">
        <v>140</v>
      </c>
      <c r="AU160" s="219" t="s">
        <v>85</v>
      </c>
      <c r="AY160" s="19" t="s">
        <v>132</v>
      </c>
      <c r="BE160" s="220">
        <f>IF(N160="základní",J160,0)</f>
        <v>0</v>
      </c>
      <c r="BF160" s="220">
        <f>IF(N160="snížená",J160,0)</f>
        <v>0</v>
      </c>
      <c r="BG160" s="220">
        <f>IF(N160="zákl. přenesená",J160,0)</f>
        <v>0</v>
      </c>
      <c r="BH160" s="220">
        <f>IF(N160="sníž. přenesená",J160,0)</f>
        <v>0</v>
      </c>
      <c r="BI160" s="220">
        <f>IF(N160="nulová",J160,0)</f>
        <v>0</v>
      </c>
      <c r="BJ160" s="19" t="s">
        <v>83</v>
      </c>
      <c r="BK160" s="220">
        <f>ROUND(I160*H160,2)</f>
        <v>0</v>
      </c>
      <c r="BL160" s="19" t="s">
        <v>220</v>
      </c>
      <c r="BM160" s="219" t="s">
        <v>537</v>
      </c>
    </row>
    <row r="161" s="2" customFormat="1">
      <c r="A161" s="40"/>
      <c r="B161" s="41"/>
      <c r="C161" s="42"/>
      <c r="D161" s="221" t="s">
        <v>142</v>
      </c>
      <c r="E161" s="42"/>
      <c r="F161" s="222" t="s">
        <v>538</v>
      </c>
      <c r="G161" s="42"/>
      <c r="H161" s="42"/>
      <c r="I161" s="223"/>
      <c r="J161" s="42"/>
      <c r="K161" s="42"/>
      <c r="L161" s="46"/>
      <c r="M161" s="224"/>
      <c r="N161" s="225"/>
      <c r="O161" s="86"/>
      <c r="P161" s="86"/>
      <c r="Q161" s="86"/>
      <c r="R161" s="86"/>
      <c r="S161" s="86"/>
      <c r="T161" s="87"/>
      <c r="U161" s="40"/>
      <c r="V161" s="40"/>
      <c r="W161" s="40"/>
      <c r="X161" s="40"/>
      <c r="Y161" s="40"/>
      <c r="Z161" s="40"/>
      <c r="AA161" s="40"/>
      <c r="AB161" s="40"/>
      <c r="AC161" s="40"/>
      <c r="AD161" s="40"/>
      <c r="AE161" s="40"/>
      <c r="AT161" s="19" t="s">
        <v>142</v>
      </c>
      <c r="AU161" s="19" t="s">
        <v>85</v>
      </c>
    </row>
    <row r="162" s="2" customFormat="1" ht="24.15" customHeight="1">
      <c r="A162" s="40"/>
      <c r="B162" s="41"/>
      <c r="C162" s="207" t="s">
        <v>400</v>
      </c>
      <c r="D162" s="207" t="s">
        <v>140</v>
      </c>
      <c r="E162" s="208" t="s">
        <v>539</v>
      </c>
      <c r="F162" s="209" t="s">
        <v>540</v>
      </c>
      <c r="G162" s="210" t="s">
        <v>354</v>
      </c>
      <c r="H162" s="211">
        <v>1</v>
      </c>
      <c r="I162" s="212"/>
      <c r="J162" s="213">
        <f>ROUND(I162*H162,2)</f>
        <v>0</v>
      </c>
      <c r="K162" s="214"/>
      <c r="L162" s="46"/>
      <c r="M162" s="215" t="s">
        <v>19</v>
      </c>
      <c r="N162" s="216" t="s">
        <v>46</v>
      </c>
      <c r="O162" s="86"/>
      <c r="P162" s="217">
        <f>O162*H162</f>
        <v>0</v>
      </c>
      <c r="Q162" s="217">
        <v>0.00033</v>
      </c>
      <c r="R162" s="217">
        <f>Q162*H162</f>
        <v>0.00033</v>
      </c>
      <c r="S162" s="217">
        <v>0</v>
      </c>
      <c r="T162" s="218">
        <f>S162*H162</f>
        <v>0</v>
      </c>
      <c r="U162" s="40"/>
      <c r="V162" s="40"/>
      <c r="W162" s="40"/>
      <c r="X162" s="40"/>
      <c r="Y162" s="40"/>
      <c r="Z162" s="40"/>
      <c r="AA162" s="40"/>
      <c r="AB162" s="40"/>
      <c r="AC162" s="40"/>
      <c r="AD162" s="40"/>
      <c r="AE162" s="40"/>
      <c r="AR162" s="219" t="s">
        <v>139</v>
      </c>
      <c r="AT162" s="219" t="s">
        <v>140</v>
      </c>
      <c r="AU162" s="219" t="s">
        <v>85</v>
      </c>
      <c r="AY162" s="19" t="s">
        <v>132</v>
      </c>
      <c r="BE162" s="220">
        <f>IF(N162="základní",J162,0)</f>
        <v>0</v>
      </c>
      <c r="BF162" s="220">
        <f>IF(N162="snížená",J162,0)</f>
        <v>0</v>
      </c>
      <c r="BG162" s="220">
        <f>IF(N162="zákl. přenesená",J162,0)</f>
        <v>0</v>
      </c>
      <c r="BH162" s="220">
        <f>IF(N162="sníž. přenesená",J162,0)</f>
        <v>0</v>
      </c>
      <c r="BI162" s="220">
        <f>IF(N162="nulová",J162,0)</f>
        <v>0</v>
      </c>
      <c r="BJ162" s="19" t="s">
        <v>83</v>
      </c>
      <c r="BK162" s="220">
        <f>ROUND(I162*H162,2)</f>
        <v>0</v>
      </c>
      <c r="BL162" s="19" t="s">
        <v>139</v>
      </c>
      <c r="BM162" s="219" t="s">
        <v>541</v>
      </c>
    </row>
    <row r="163" s="2" customFormat="1">
      <c r="A163" s="40"/>
      <c r="B163" s="41"/>
      <c r="C163" s="42"/>
      <c r="D163" s="221" t="s">
        <v>142</v>
      </c>
      <c r="E163" s="42"/>
      <c r="F163" s="222" t="s">
        <v>542</v>
      </c>
      <c r="G163" s="42"/>
      <c r="H163" s="42"/>
      <c r="I163" s="223"/>
      <c r="J163" s="42"/>
      <c r="K163" s="42"/>
      <c r="L163" s="46"/>
      <c r="M163" s="224"/>
      <c r="N163" s="225"/>
      <c r="O163" s="86"/>
      <c r="P163" s="86"/>
      <c r="Q163" s="86"/>
      <c r="R163" s="86"/>
      <c r="S163" s="86"/>
      <c r="T163" s="87"/>
      <c r="U163" s="40"/>
      <c r="V163" s="40"/>
      <c r="W163" s="40"/>
      <c r="X163" s="40"/>
      <c r="Y163" s="40"/>
      <c r="Z163" s="40"/>
      <c r="AA163" s="40"/>
      <c r="AB163" s="40"/>
      <c r="AC163" s="40"/>
      <c r="AD163" s="40"/>
      <c r="AE163" s="40"/>
      <c r="AT163" s="19" t="s">
        <v>142</v>
      </c>
      <c r="AU163" s="19" t="s">
        <v>85</v>
      </c>
    </row>
    <row r="164" s="2" customFormat="1">
      <c r="A164" s="40"/>
      <c r="B164" s="41"/>
      <c r="C164" s="42"/>
      <c r="D164" s="226" t="s">
        <v>143</v>
      </c>
      <c r="E164" s="42"/>
      <c r="F164" s="227" t="s">
        <v>543</v>
      </c>
      <c r="G164" s="42"/>
      <c r="H164" s="42"/>
      <c r="I164" s="223"/>
      <c r="J164" s="42"/>
      <c r="K164" s="42"/>
      <c r="L164" s="46"/>
      <c r="M164" s="224"/>
      <c r="N164" s="225"/>
      <c r="O164" s="86"/>
      <c r="P164" s="86"/>
      <c r="Q164" s="86"/>
      <c r="R164" s="86"/>
      <c r="S164" s="86"/>
      <c r="T164" s="87"/>
      <c r="U164" s="40"/>
      <c r="V164" s="40"/>
      <c r="W164" s="40"/>
      <c r="X164" s="40"/>
      <c r="Y164" s="40"/>
      <c r="Z164" s="40"/>
      <c r="AA164" s="40"/>
      <c r="AB164" s="40"/>
      <c r="AC164" s="40"/>
      <c r="AD164" s="40"/>
      <c r="AE164" s="40"/>
      <c r="AT164" s="19" t="s">
        <v>143</v>
      </c>
      <c r="AU164" s="19" t="s">
        <v>85</v>
      </c>
    </row>
    <row r="165" s="2" customFormat="1" ht="24.15" customHeight="1">
      <c r="A165" s="40"/>
      <c r="B165" s="41"/>
      <c r="C165" s="266" t="s">
        <v>408</v>
      </c>
      <c r="D165" s="266" t="s">
        <v>544</v>
      </c>
      <c r="E165" s="267" t="s">
        <v>545</v>
      </c>
      <c r="F165" s="268" t="s">
        <v>546</v>
      </c>
      <c r="G165" s="269" t="s">
        <v>354</v>
      </c>
      <c r="H165" s="270">
        <v>1</v>
      </c>
      <c r="I165" s="271"/>
      <c r="J165" s="272">
        <f>ROUND(I165*H165,2)</f>
        <v>0</v>
      </c>
      <c r="K165" s="273"/>
      <c r="L165" s="274"/>
      <c r="M165" s="275" t="s">
        <v>19</v>
      </c>
      <c r="N165" s="276" t="s">
        <v>46</v>
      </c>
      <c r="O165" s="86"/>
      <c r="P165" s="217">
        <f>O165*H165</f>
        <v>0</v>
      </c>
      <c r="Q165" s="217">
        <v>0.00080000000000000004</v>
      </c>
      <c r="R165" s="217">
        <f>Q165*H165</f>
        <v>0.00080000000000000004</v>
      </c>
      <c r="S165" s="217">
        <v>0</v>
      </c>
      <c r="T165" s="218">
        <f>S165*H165</f>
        <v>0</v>
      </c>
      <c r="U165" s="40"/>
      <c r="V165" s="40"/>
      <c r="W165" s="40"/>
      <c r="X165" s="40"/>
      <c r="Y165" s="40"/>
      <c r="Z165" s="40"/>
      <c r="AA165" s="40"/>
      <c r="AB165" s="40"/>
      <c r="AC165" s="40"/>
      <c r="AD165" s="40"/>
      <c r="AE165" s="40"/>
      <c r="AR165" s="219" t="s">
        <v>188</v>
      </c>
      <c r="AT165" s="219" t="s">
        <v>544</v>
      </c>
      <c r="AU165" s="219" t="s">
        <v>85</v>
      </c>
      <c r="AY165" s="19" t="s">
        <v>132</v>
      </c>
      <c r="BE165" s="220">
        <f>IF(N165="základní",J165,0)</f>
        <v>0</v>
      </c>
      <c r="BF165" s="220">
        <f>IF(N165="snížená",J165,0)</f>
        <v>0</v>
      </c>
      <c r="BG165" s="220">
        <f>IF(N165="zákl. přenesená",J165,0)</f>
        <v>0</v>
      </c>
      <c r="BH165" s="220">
        <f>IF(N165="sníž. přenesená",J165,0)</f>
        <v>0</v>
      </c>
      <c r="BI165" s="220">
        <f>IF(N165="nulová",J165,0)</f>
        <v>0</v>
      </c>
      <c r="BJ165" s="19" t="s">
        <v>83</v>
      </c>
      <c r="BK165" s="220">
        <f>ROUND(I165*H165,2)</f>
        <v>0</v>
      </c>
      <c r="BL165" s="19" t="s">
        <v>139</v>
      </c>
      <c r="BM165" s="219" t="s">
        <v>547</v>
      </c>
    </row>
    <row r="166" s="2" customFormat="1">
      <c r="A166" s="40"/>
      <c r="B166" s="41"/>
      <c r="C166" s="42"/>
      <c r="D166" s="221" t="s">
        <v>142</v>
      </c>
      <c r="E166" s="42"/>
      <c r="F166" s="222" t="s">
        <v>546</v>
      </c>
      <c r="G166" s="42"/>
      <c r="H166" s="42"/>
      <c r="I166" s="223"/>
      <c r="J166" s="42"/>
      <c r="K166" s="42"/>
      <c r="L166" s="46"/>
      <c r="M166" s="224"/>
      <c r="N166" s="225"/>
      <c r="O166" s="86"/>
      <c r="P166" s="86"/>
      <c r="Q166" s="86"/>
      <c r="R166" s="86"/>
      <c r="S166" s="86"/>
      <c r="T166" s="87"/>
      <c r="U166" s="40"/>
      <c r="V166" s="40"/>
      <c r="W166" s="40"/>
      <c r="X166" s="40"/>
      <c r="Y166" s="40"/>
      <c r="Z166" s="40"/>
      <c r="AA166" s="40"/>
      <c r="AB166" s="40"/>
      <c r="AC166" s="40"/>
      <c r="AD166" s="40"/>
      <c r="AE166" s="40"/>
      <c r="AT166" s="19" t="s">
        <v>142</v>
      </c>
      <c r="AU166" s="19" t="s">
        <v>85</v>
      </c>
    </row>
    <row r="167" s="2" customFormat="1" ht="16.5" customHeight="1">
      <c r="A167" s="40"/>
      <c r="B167" s="41"/>
      <c r="C167" s="207" t="s">
        <v>414</v>
      </c>
      <c r="D167" s="207" t="s">
        <v>140</v>
      </c>
      <c r="E167" s="208" t="s">
        <v>548</v>
      </c>
      <c r="F167" s="209" t="s">
        <v>19</v>
      </c>
      <c r="G167" s="210" t="s">
        <v>151</v>
      </c>
      <c r="H167" s="211">
        <v>2</v>
      </c>
      <c r="I167" s="212"/>
      <c r="J167" s="213">
        <f>ROUND(I167*H167,2)</f>
        <v>0</v>
      </c>
      <c r="K167" s="214"/>
      <c r="L167" s="46"/>
      <c r="M167" s="215" t="s">
        <v>19</v>
      </c>
      <c r="N167" s="216" t="s">
        <v>46</v>
      </c>
      <c r="O167" s="86"/>
      <c r="P167" s="217">
        <f>O167*H167</f>
        <v>0</v>
      </c>
      <c r="Q167" s="217">
        <v>0</v>
      </c>
      <c r="R167" s="217">
        <f>Q167*H167</f>
        <v>0</v>
      </c>
      <c r="S167" s="217">
        <v>0</v>
      </c>
      <c r="T167" s="218">
        <f>S167*H167</f>
        <v>0</v>
      </c>
      <c r="U167" s="40"/>
      <c r="V167" s="40"/>
      <c r="W167" s="40"/>
      <c r="X167" s="40"/>
      <c r="Y167" s="40"/>
      <c r="Z167" s="40"/>
      <c r="AA167" s="40"/>
      <c r="AB167" s="40"/>
      <c r="AC167" s="40"/>
      <c r="AD167" s="40"/>
      <c r="AE167" s="40"/>
      <c r="AR167" s="219" t="s">
        <v>220</v>
      </c>
      <c r="AT167" s="219" t="s">
        <v>140</v>
      </c>
      <c r="AU167" s="219" t="s">
        <v>85</v>
      </c>
      <c r="AY167" s="19" t="s">
        <v>132</v>
      </c>
      <c r="BE167" s="220">
        <f>IF(N167="základní",J167,0)</f>
        <v>0</v>
      </c>
      <c r="BF167" s="220">
        <f>IF(N167="snížená",J167,0)</f>
        <v>0</v>
      </c>
      <c r="BG167" s="220">
        <f>IF(N167="zákl. přenesená",J167,0)</f>
        <v>0</v>
      </c>
      <c r="BH167" s="220">
        <f>IF(N167="sníž. přenesená",J167,0)</f>
        <v>0</v>
      </c>
      <c r="BI167" s="220">
        <f>IF(N167="nulová",J167,0)</f>
        <v>0</v>
      </c>
      <c r="BJ167" s="19" t="s">
        <v>83</v>
      </c>
      <c r="BK167" s="220">
        <f>ROUND(I167*H167,2)</f>
        <v>0</v>
      </c>
      <c r="BL167" s="19" t="s">
        <v>220</v>
      </c>
      <c r="BM167" s="219" t="s">
        <v>549</v>
      </c>
    </row>
    <row r="168" s="2" customFormat="1">
      <c r="A168" s="40"/>
      <c r="B168" s="41"/>
      <c r="C168" s="42"/>
      <c r="D168" s="221" t="s">
        <v>142</v>
      </c>
      <c r="E168" s="42"/>
      <c r="F168" s="222" t="s">
        <v>550</v>
      </c>
      <c r="G168" s="42"/>
      <c r="H168" s="42"/>
      <c r="I168" s="223"/>
      <c r="J168" s="42"/>
      <c r="K168" s="42"/>
      <c r="L168" s="46"/>
      <c r="M168" s="224"/>
      <c r="N168" s="225"/>
      <c r="O168" s="86"/>
      <c r="P168" s="86"/>
      <c r="Q168" s="86"/>
      <c r="R168" s="86"/>
      <c r="S168" s="86"/>
      <c r="T168" s="87"/>
      <c r="U168" s="40"/>
      <c r="V168" s="40"/>
      <c r="W168" s="40"/>
      <c r="X168" s="40"/>
      <c r="Y168" s="40"/>
      <c r="Z168" s="40"/>
      <c r="AA168" s="40"/>
      <c r="AB168" s="40"/>
      <c r="AC168" s="40"/>
      <c r="AD168" s="40"/>
      <c r="AE168" s="40"/>
      <c r="AT168" s="19" t="s">
        <v>142</v>
      </c>
      <c r="AU168" s="19" t="s">
        <v>85</v>
      </c>
    </row>
    <row r="169" s="12" customFormat="1" ht="22.8" customHeight="1">
      <c r="A169" s="12"/>
      <c r="B169" s="191"/>
      <c r="C169" s="192"/>
      <c r="D169" s="193" t="s">
        <v>74</v>
      </c>
      <c r="E169" s="205" t="s">
        <v>406</v>
      </c>
      <c r="F169" s="205" t="s">
        <v>407</v>
      </c>
      <c r="G169" s="192"/>
      <c r="H169" s="192"/>
      <c r="I169" s="195"/>
      <c r="J169" s="206">
        <f>BK169</f>
        <v>0</v>
      </c>
      <c r="K169" s="192"/>
      <c r="L169" s="197"/>
      <c r="M169" s="198"/>
      <c r="N169" s="199"/>
      <c r="O169" s="199"/>
      <c r="P169" s="200">
        <f>SUM(P170:P174)</f>
        <v>0</v>
      </c>
      <c r="Q169" s="199"/>
      <c r="R169" s="200">
        <f>SUM(R170:R174)</f>
        <v>0.00036000000000000002</v>
      </c>
      <c r="S169" s="199"/>
      <c r="T169" s="201">
        <f>SUM(T170:T174)</f>
        <v>0</v>
      </c>
      <c r="U169" s="12"/>
      <c r="V169" s="12"/>
      <c r="W169" s="12"/>
      <c r="X169" s="12"/>
      <c r="Y169" s="12"/>
      <c r="Z169" s="12"/>
      <c r="AA169" s="12"/>
      <c r="AB169" s="12"/>
      <c r="AC169" s="12"/>
      <c r="AD169" s="12"/>
      <c r="AE169" s="12"/>
      <c r="AR169" s="202" t="s">
        <v>85</v>
      </c>
      <c r="AT169" s="203" t="s">
        <v>74</v>
      </c>
      <c r="AU169" s="203" t="s">
        <v>83</v>
      </c>
      <c r="AY169" s="202" t="s">
        <v>132</v>
      </c>
      <c r="BK169" s="204">
        <f>SUM(BK170:BK174)</f>
        <v>0</v>
      </c>
    </row>
    <row r="170" s="2" customFormat="1" ht="37.8" customHeight="1">
      <c r="A170" s="40"/>
      <c r="B170" s="41"/>
      <c r="C170" s="207" t="s">
        <v>420</v>
      </c>
      <c r="D170" s="207" t="s">
        <v>140</v>
      </c>
      <c r="E170" s="208" t="s">
        <v>551</v>
      </c>
      <c r="F170" s="209" t="s">
        <v>552</v>
      </c>
      <c r="G170" s="210" t="s">
        <v>247</v>
      </c>
      <c r="H170" s="211">
        <v>1</v>
      </c>
      <c r="I170" s="212"/>
      <c r="J170" s="213">
        <f>ROUND(I170*H170,2)</f>
        <v>0</v>
      </c>
      <c r="K170" s="214"/>
      <c r="L170" s="46"/>
      <c r="M170" s="215" t="s">
        <v>19</v>
      </c>
      <c r="N170" s="216" t="s">
        <v>46</v>
      </c>
      <c r="O170" s="86"/>
      <c r="P170" s="217">
        <f>O170*H170</f>
        <v>0</v>
      </c>
      <c r="Q170" s="217">
        <v>0.00036000000000000002</v>
      </c>
      <c r="R170" s="217">
        <f>Q170*H170</f>
        <v>0.00036000000000000002</v>
      </c>
      <c r="S170" s="217">
        <v>0</v>
      </c>
      <c r="T170" s="218">
        <f>S170*H170</f>
        <v>0</v>
      </c>
      <c r="U170" s="40"/>
      <c r="V170" s="40"/>
      <c r="W170" s="40"/>
      <c r="X170" s="40"/>
      <c r="Y170" s="40"/>
      <c r="Z170" s="40"/>
      <c r="AA170" s="40"/>
      <c r="AB170" s="40"/>
      <c r="AC170" s="40"/>
      <c r="AD170" s="40"/>
      <c r="AE170" s="40"/>
      <c r="AR170" s="219" t="s">
        <v>220</v>
      </c>
      <c r="AT170" s="219" t="s">
        <v>140</v>
      </c>
      <c r="AU170" s="219" t="s">
        <v>85</v>
      </c>
      <c r="AY170" s="19" t="s">
        <v>132</v>
      </c>
      <c r="BE170" s="220">
        <f>IF(N170="základní",J170,0)</f>
        <v>0</v>
      </c>
      <c r="BF170" s="220">
        <f>IF(N170="snížená",J170,0)</f>
        <v>0</v>
      </c>
      <c r="BG170" s="220">
        <f>IF(N170="zákl. přenesená",J170,0)</f>
        <v>0</v>
      </c>
      <c r="BH170" s="220">
        <f>IF(N170="sníž. přenesená",J170,0)</f>
        <v>0</v>
      </c>
      <c r="BI170" s="220">
        <f>IF(N170="nulová",J170,0)</f>
        <v>0</v>
      </c>
      <c r="BJ170" s="19" t="s">
        <v>83</v>
      </c>
      <c r="BK170" s="220">
        <f>ROUND(I170*H170,2)</f>
        <v>0</v>
      </c>
      <c r="BL170" s="19" t="s">
        <v>220</v>
      </c>
      <c r="BM170" s="219" t="s">
        <v>553</v>
      </c>
    </row>
    <row r="171" s="2" customFormat="1">
      <c r="A171" s="40"/>
      <c r="B171" s="41"/>
      <c r="C171" s="42"/>
      <c r="D171" s="221" t="s">
        <v>142</v>
      </c>
      <c r="E171" s="42"/>
      <c r="F171" s="222" t="s">
        <v>554</v>
      </c>
      <c r="G171" s="42"/>
      <c r="H171" s="42"/>
      <c r="I171" s="223"/>
      <c r="J171" s="42"/>
      <c r="K171" s="42"/>
      <c r="L171" s="46"/>
      <c r="M171" s="224"/>
      <c r="N171" s="225"/>
      <c r="O171" s="86"/>
      <c r="P171" s="86"/>
      <c r="Q171" s="86"/>
      <c r="R171" s="86"/>
      <c r="S171" s="86"/>
      <c r="T171" s="87"/>
      <c r="U171" s="40"/>
      <c r="V171" s="40"/>
      <c r="W171" s="40"/>
      <c r="X171" s="40"/>
      <c r="Y171" s="40"/>
      <c r="Z171" s="40"/>
      <c r="AA171" s="40"/>
      <c r="AB171" s="40"/>
      <c r="AC171" s="40"/>
      <c r="AD171" s="40"/>
      <c r="AE171" s="40"/>
      <c r="AT171" s="19" t="s">
        <v>142</v>
      </c>
      <c r="AU171" s="19" t="s">
        <v>85</v>
      </c>
    </row>
    <row r="172" s="2" customFormat="1">
      <c r="A172" s="40"/>
      <c r="B172" s="41"/>
      <c r="C172" s="42"/>
      <c r="D172" s="226" t="s">
        <v>143</v>
      </c>
      <c r="E172" s="42"/>
      <c r="F172" s="227" t="s">
        <v>555</v>
      </c>
      <c r="G172" s="42"/>
      <c r="H172" s="42"/>
      <c r="I172" s="223"/>
      <c r="J172" s="42"/>
      <c r="K172" s="42"/>
      <c r="L172" s="46"/>
      <c r="M172" s="224"/>
      <c r="N172" s="225"/>
      <c r="O172" s="86"/>
      <c r="P172" s="86"/>
      <c r="Q172" s="86"/>
      <c r="R172" s="86"/>
      <c r="S172" s="86"/>
      <c r="T172" s="87"/>
      <c r="U172" s="40"/>
      <c r="V172" s="40"/>
      <c r="W172" s="40"/>
      <c r="X172" s="40"/>
      <c r="Y172" s="40"/>
      <c r="Z172" s="40"/>
      <c r="AA172" s="40"/>
      <c r="AB172" s="40"/>
      <c r="AC172" s="40"/>
      <c r="AD172" s="40"/>
      <c r="AE172" s="40"/>
      <c r="AT172" s="19" t="s">
        <v>143</v>
      </c>
      <c r="AU172" s="19" t="s">
        <v>85</v>
      </c>
    </row>
    <row r="173" s="13" customFormat="1">
      <c r="A173" s="13"/>
      <c r="B173" s="228"/>
      <c r="C173" s="229"/>
      <c r="D173" s="221" t="s">
        <v>145</v>
      </c>
      <c r="E173" s="230" t="s">
        <v>19</v>
      </c>
      <c r="F173" s="231" t="s">
        <v>83</v>
      </c>
      <c r="G173" s="229"/>
      <c r="H173" s="232">
        <v>1</v>
      </c>
      <c r="I173" s="233"/>
      <c r="J173" s="229"/>
      <c r="K173" s="229"/>
      <c r="L173" s="234"/>
      <c r="M173" s="235"/>
      <c r="N173" s="236"/>
      <c r="O173" s="236"/>
      <c r="P173" s="236"/>
      <c r="Q173" s="236"/>
      <c r="R173" s="236"/>
      <c r="S173" s="236"/>
      <c r="T173" s="237"/>
      <c r="U173" s="13"/>
      <c r="V173" s="13"/>
      <c r="W173" s="13"/>
      <c r="X173" s="13"/>
      <c r="Y173" s="13"/>
      <c r="Z173" s="13"/>
      <c r="AA173" s="13"/>
      <c r="AB173" s="13"/>
      <c r="AC173" s="13"/>
      <c r="AD173" s="13"/>
      <c r="AE173" s="13"/>
      <c r="AT173" s="238" t="s">
        <v>145</v>
      </c>
      <c r="AU173" s="238" t="s">
        <v>85</v>
      </c>
      <c r="AV173" s="13" t="s">
        <v>85</v>
      </c>
      <c r="AW173" s="13" t="s">
        <v>36</v>
      </c>
      <c r="AX173" s="13" t="s">
        <v>75</v>
      </c>
      <c r="AY173" s="238" t="s">
        <v>132</v>
      </c>
    </row>
    <row r="174" s="14" customFormat="1">
      <c r="A174" s="14"/>
      <c r="B174" s="239"/>
      <c r="C174" s="240"/>
      <c r="D174" s="221" t="s">
        <v>145</v>
      </c>
      <c r="E174" s="241" t="s">
        <v>19</v>
      </c>
      <c r="F174" s="242" t="s">
        <v>147</v>
      </c>
      <c r="G174" s="240"/>
      <c r="H174" s="243">
        <v>1</v>
      </c>
      <c r="I174" s="244"/>
      <c r="J174" s="240"/>
      <c r="K174" s="240"/>
      <c r="L174" s="245"/>
      <c r="M174" s="246"/>
      <c r="N174" s="247"/>
      <c r="O174" s="247"/>
      <c r="P174" s="247"/>
      <c r="Q174" s="247"/>
      <c r="R174" s="247"/>
      <c r="S174" s="247"/>
      <c r="T174" s="248"/>
      <c r="U174" s="14"/>
      <c r="V174" s="14"/>
      <c r="W174" s="14"/>
      <c r="X174" s="14"/>
      <c r="Y174" s="14"/>
      <c r="Z174" s="14"/>
      <c r="AA174" s="14"/>
      <c r="AB174" s="14"/>
      <c r="AC174" s="14"/>
      <c r="AD174" s="14"/>
      <c r="AE174" s="14"/>
      <c r="AT174" s="249" t="s">
        <v>145</v>
      </c>
      <c r="AU174" s="249" t="s">
        <v>85</v>
      </c>
      <c r="AV174" s="14" t="s">
        <v>148</v>
      </c>
      <c r="AW174" s="14" t="s">
        <v>36</v>
      </c>
      <c r="AX174" s="14" t="s">
        <v>83</v>
      </c>
      <c r="AY174" s="249" t="s">
        <v>132</v>
      </c>
    </row>
    <row r="175" s="12" customFormat="1" ht="22.8" customHeight="1">
      <c r="A175" s="12"/>
      <c r="B175" s="191"/>
      <c r="C175" s="192"/>
      <c r="D175" s="193" t="s">
        <v>74</v>
      </c>
      <c r="E175" s="205" t="s">
        <v>556</v>
      </c>
      <c r="F175" s="205" t="s">
        <v>557</v>
      </c>
      <c r="G175" s="192"/>
      <c r="H175" s="192"/>
      <c r="I175" s="195"/>
      <c r="J175" s="206">
        <f>BK175</f>
        <v>0</v>
      </c>
      <c r="K175" s="192"/>
      <c r="L175" s="197"/>
      <c r="M175" s="198"/>
      <c r="N175" s="199"/>
      <c r="O175" s="199"/>
      <c r="P175" s="200">
        <f>SUM(P176:P193)</f>
        <v>0</v>
      </c>
      <c r="Q175" s="199"/>
      <c r="R175" s="200">
        <f>SUM(R176:R193)</f>
        <v>0.0021120000000000002</v>
      </c>
      <c r="S175" s="199"/>
      <c r="T175" s="201">
        <f>SUM(T176:T193)</f>
        <v>0</v>
      </c>
      <c r="U175" s="12"/>
      <c r="V175" s="12"/>
      <c r="W175" s="12"/>
      <c r="X175" s="12"/>
      <c r="Y175" s="12"/>
      <c r="Z175" s="12"/>
      <c r="AA175" s="12"/>
      <c r="AB175" s="12"/>
      <c r="AC175" s="12"/>
      <c r="AD175" s="12"/>
      <c r="AE175" s="12"/>
      <c r="AR175" s="202" t="s">
        <v>85</v>
      </c>
      <c r="AT175" s="203" t="s">
        <v>74</v>
      </c>
      <c r="AU175" s="203" t="s">
        <v>83</v>
      </c>
      <c r="AY175" s="202" t="s">
        <v>132</v>
      </c>
      <c r="BK175" s="204">
        <f>SUM(BK176:BK193)</f>
        <v>0</v>
      </c>
    </row>
    <row r="176" s="2" customFormat="1" ht="24.15" customHeight="1">
      <c r="A176" s="40"/>
      <c r="B176" s="41"/>
      <c r="C176" s="207" t="s">
        <v>558</v>
      </c>
      <c r="D176" s="207" t="s">
        <v>140</v>
      </c>
      <c r="E176" s="208" t="s">
        <v>559</v>
      </c>
      <c r="F176" s="209" t="s">
        <v>560</v>
      </c>
      <c r="G176" s="210" t="s">
        <v>284</v>
      </c>
      <c r="H176" s="211">
        <v>25</v>
      </c>
      <c r="I176" s="212"/>
      <c r="J176" s="213">
        <f>ROUND(I176*H176,2)</f>
        <v>0</v>
      </c>
      <c r="K176" s="214"/>
      <c r="L176" s="46"/>
      <c r="M176" s="215" t="s">
        <v>19</v>
      </c>
      <c r="N176" s="216" t="s">
        <v>46</v>
      </c>
      <c r="O176" s="86"/>
      <c r="P176" s="217">
        <f>O176*H176</f>
        <v>0</v>
      </c>
      <c r="Q176" s="217">
        <v>2.0000000000000002E-05</v>
      </c>
      <c r="R176" s="217">
        <f>Q176*H176</f>
        <v>0.00050000000000000001</v>
      </c>
      <c r="S176" s="217">
        <v>0</v>
      </c>
      <c r="T176" s="218">
        <f>S176*H176</f>
        <v>0</v>
      </c>
      <c r="U176" s="40"/>
      <c r="V176" s="40"/>
      <c r="W176" s="40"/>
      <c r="X176" s="40"/>
      <c r="Y176" s="40"/>
      <c r="Z176" s="40"/>
      <c r="AA176" s="40"/>
      <c r="AB176" s="40"/>
      <c r="AC176" s="40"/>
      <c r="AD176" s="40"/>
      <c r="AE176" s="40"/>
      <c r="AR176" s="219" t="s">
        <v>220</v>
      </c>
      <c r="AT176" s="219" t="s">
        <v>140</v>
      </c>
      <c r="AU176" s="219" t="s">
        <v>85</v>
      </c>
      <c r="AY176" s="19" t="s">
        <v>132</v>
      </c>
      <c r="BE176" s="220">
        <f>IF(N176="základní",J176,0)</f>
        <v>0</v>
      </c>
      <c r="BF176" s="220">
        <f>IF(N176="snížená",J176,0)</f>
        <v>0</v>
      </c>
      <c r="BG176" s="220">
        <f>IF(N176="zákl. přenesená",J176,0)</f>
        <v>0</v>
      </c>
      <c r="BH176" s="220">
        <f>IF(N176="sníž. přenesená",J176,0)</f>
        <v>0</v>
      </c>
      <c r="BI176" s="220">
        <f>IF(N176="nulová",J176,0)</f>
        <v>0</v>
      </c>
      <c r="BJ176" s="19" t="s">
        <v>83</v>
      </c>
      <c r="BK176" s="220">
        <f>ROUND(I176*H176,2)</f>
        <v>0</v>
      </c>
      <c r="BL176" s="19" t="s">
        <v>220</v>
      </c>
      <c r="BM176" s="219" t="s">
        <v>561</v>
      </c>
    </row>
    <row r="177" s="2" customFormat="1">
      <c r="A177" s="40"/>
      <c r="B177" s="41"/>
      <c r="C177" s="42"/>
      <c r="D177" s="221" t="s">
        <v>142</v>
      </c>
      <c r="E177" s="42"/>
      <c r="F177" s="222" t="s">
        <v>562</v>
      </c>
      <c r="G177" s="42"/>
      <c r="H177" s="42"/>
      <c r="I177" s="223"/>
      <c r="J177" s="42"/>
      <c r="K177" s="42"/>
      <c r="L177" s="46"/>
      <c r="M177" s="224"/>
      <c r="N177" s="225"/>
      <c r="O177" s="86"/>
      <c r="P177" s="86"/>
      <c r="Q177" s="86"/>
      <c r="R177" s="86"/>
      <c r="S177" s="86"/>
      <c r="T177" s="87"/>
      <c r="U177" s="40"/>
      <c r="V177" s="40"/>
      <c r="W177" s="40"/>
      <c r="X177" s="40"/>
      <c r="Y177" s="40"/>
      <c r="Z177" s="40"/>
      <c r="AA177" s="40"/>
      <c r="AB177" s="40"/>
      <c r="AC177" s="40"/>
      <c r="AD177" s="40"/>
      <c r="AE177" s="40"/>
      <c r="AT177" s="19" t="s">
        <v>142</v>
      </c>
      <c r="AU177" s="19" t="s">
        <v>85</v>
      </c>
    </row>
    <row r="178" s="2" customFormat="1">
      <c r="A178" s="40"/>
      <c r="B178" s="41"/>
      <c r="C178" s="42"/>
      <c r="D178" s="226" t="s">
        <v>143</v>
      </c>
      <c r="E178" s="42"/>
      <c r="F178" s="227" t="s">
        <v>563</v>
      </c>
      <c r="G178" s="42"/>
      <c r="H178" s="42"/>
      <c r="I178" s="223"/>
      <c r="J178" s="42"/>
      <c r="K178" s="42"/>
      <c r="L178" s="46"/>
      <c r="M178" s="224"/>
      <c r="N178" s="225"/>
      <c r="O178" s="86"/>
      <c r="P178" s="86"/>
      <c r="Q178" s="86"/>
      <c r="R178" s="86"/>
      <c r="S178" s="86"/>
      <c r="T178" s="87"/>
      <c r="U178" s="40"/>
      <c r="V178" s="40"/>
      <c r="W178" s="40"/>
      <c r="X178" s="40"/>
      <c r="Y178" s="40"/>
      <c r="Z178" s="40"/>
      <c r="AA178" s="40"/>
      <c r="AB178" s="40"/>
      <c r="AC178" s="40"/>
      <c r="AD178" s="40"/>
      <c r="AE178" s="40"/>
      <c r="AT178" s="19" t="s">
        <v>143</v>
      </c>
      <c r="AU178" s="19" t="s">
        <v>85</v>
      </c>
    </row>
    <row r="179" s="2" customFormat="1" ht="24.15" customHeight="1">
      <c r="A179" s="40"/>
      <c r="B179" s="41"/>
      <c r="C179" s="207" t="s">
        <v>564</v>
      </c>
      <c r="D179" s="207" t="s">
        <v>140</v>
      </c>
      <c r="E179" s="208" t="s">
        <v>565</v>
      </c>
      <c r="F179" s="209" t="s">
        <v>566</v>
      </c>
      <c r="G179" s="210" t="s">
        <v>138</v>
      </c>
      <c r="H179" s="211">
        <v>1.7</v>
      </c>
      <c r="I179" s="212"/>
      <c r="J179" s="213">
        <f>ROUND(I179*H179,2)</f>
        <v>0</v>
      </c>
      <c r="K179" s="214"/>
      <c r="L179" s="46"/>
      <c r="M179" s="215" t="s">
        <v>19</v>
      </c>
      <c r="N179" s="216" t="s">
        <v>46</v>
      </c>
      <c r="O179" s="86"/>
      <c r="P179" s="217">
        <f>O179*H179</f>
        <v>0</v>
      </c>
      <c r="Q179" s="217">
        <v>0.00012</v>
      </c>
      <c r="R179" s="217">
        <f>Q179*H179</f>
        <v>0.000204</v>
      </c>
      <c r="S179" s="217">
        <v>0</v>
      </c>
      <c r="T179" s="218">
        <f>S179*H179</f>
        <v>0</v>
      </c>
      <c r="U179" s="40"/>
      <c r="V179" s="40"/>
      <c r="W179" s="40"/>
      <c r="X179" s="40"/>
      <c r="Y179" s="40"/>
      <c r="Z179" s="40"/>
      <c r="AA179" s="40"/>
      <c r="AB179" s="40"/>
      <c r="AC179" s="40"/>
      <c r="AD179" s="40"/>
      <c r="AE179" s="40"/>
      <c r="AR179" s="219" t="s">
        <v>220</v>
      </c>
      <c r="AT179" s="219" t="s">
        <v>140</v>
      </c>
      <c r="AU179" s="219" t="s">
        <v>85</v>
      </c>
      <c r="AY179" s="19" t="s">
        <v>132</v>
      </c>
      <c r="BE179" s="220">
        <f>IF(N179="základní",J179,0)</f>
        <v>0</v>
      </c>
      <c r="BF179" s="220">
        <f>IF(N179="snížená",J179,0)</f>
        <v>0</v>
      </c>
      <c r="BG179" s="220">
        <f>IF(N179="zákl. přenesená",J179,0)</f>
        <v>0</v>
      </c>
      <c r="BH179" s="220">
        <f>IF(N179="sníž. přenesená",J179,0)</f>
        <v>0</v>
      </c>
      <c r="BI179" s="220">
        <f>IF(N179="nulová",J179,0)</f>
        <v>0</v>
      </c>
      <c r="BJ179" s="19" t="s">
        <v>83</v>
      </c>
      <c r="BK179" s="220">
        <f>ROUND(I179*H179,2)</f>
        <v>0</v>
      </c>
      <c r="BL179" s="19" t="s">
        <v>220</v>
      </c>
      <c r="BM179" s="219" t="s">
        <v>567</v>
      </c>
    </row>
    <row r="180" s="2" customFormat="1">
      <c r="A180" s="40"/>
      <c r="B180" s="41"/>
      <c r="C180" s="42"/>
      <c r="D180" s="221" t="s">
        <v>142</v>
      </c>
      <c r="E180" s="42"/>
      <c r="F180" s="222" t="s">
        <v>568</v>
      </c>
      <c r="G180" s="42"/>
      <c r="H180" s="42"/>
      <c r="I180" s="223"/>
      <c r="J180" s="42"/>
      <c r="K180" s="42"/>
      <c r="L180" s="46"/>
      <c r="M180" s="224"/>
      <c r="N180" s="225"/>
      <c r="O180" s="86"/>
      <c r="P180" s="86"/>
      <c r="Q180" s="86"/>
      <c r="R180" s="86"/>
      <c r="S180" s="86"/>
      <c r="T180" s="87"/>
      <c r="U180" s="40"/>
      <c r="V180" s="40"/>
      <c r="W180" s="40"/>
      <c r="X180" s="40"/>
      <c r="Y180" s="40"/>
      <c r="Z180" s="40"/>
      <c r="AA180" s="40"/>
      <c r="AB180" s="40"/>
      <c r="AC180" s="40"/>
      <c r="AD180" s="40"/>
      <c r="AE180" s="40"/>
      <c r="AT180" s="19" t="s">
        <v>142</v>
      </c>
      <c r="AU180" s="19" t="s">
        <v>85</v>
      </c>
    </row>
    <row r="181" s="2" customFormat="1">
      <c r="A181" s="40"/>
      <c r="B181" s="41"/>
      <c r="C181" s="42"/>
      <c r="D181" s="226" t="s">
        <v>143</v>
      </c>
      <c r="E181" s="42"/>
      <c r="F181" s="227" t="s">
        <v>569</v>
      </c>
      <c r="G181" s="42"/>
      <c r="H181" s="42"/>
      <c r="I181" s="223"/>
      <c r="J181" s="42"/>
      <c r="K181" s="42"/>
      <c r="L181" s="46"/>
      <c r="M181" s="224"/>
      <c r="N181" s="225"/>
      <c r="O181" s="86"/>
      <c r="P181" s="86"/>
      <c r="Q181" s="86"/>
      <c r="R181" s="86"/>
      <c r="S181" s="86"/>
      <c r="T181" s="87"/>
      <c r="U181" s="40"/>
      <c r="V181" s="40"/>
      <c r="W181" s="40"/>
      <c r="X181" s="40"/>
      <c r="Y181" s="40"/>
      <c r="Z181" s="40"/>
      <c r="AA181" s="40"/>
      <c r="AB181" s="40"/>
      <c r="AC181" s="40"/>
      <c r="AD181" s="40"/>
      <c r="AE181" s="40"/>
      <c r="AT181" s="19" t="s">
        <v>143</v>
      </c>
      <c r="AU181" s="19" t="s">
        <v>85</v>
      </c>
    </row>
    <row r="182" s="2" customFormat="1" ht="24.15" customHeight="1">
      <c r="A182" s="40"/>
      <c r="B182" s="41"/>
      <c r="C182" s="207" t="s">
        <v>570</v>
      </c>
      <c r="D182" s="207" t="s">
        <v>140</v>
      </c>
      <c r="E182" s="208" t="s">
        <v>571</v>
      </c>
      <c r="F182" s="209" t="s">
        <v>572</v>
      </c>
      <c r="G182" s="210" t="s">
        <v>284</v>
      </c>
      <c r="H182" s="211">
        <v>25</v>
      </c>
      <c r="I182" s="212"/>
      <c r="J182" s="213">
        <f>ROUND(I182*H182,2)</f>
        <v>0</v>
      </c>
      <c r="K182" s="214"/>
      <c r="L182" s="46"/>
      <c r="M182" s="215" t="s">
        <v>19</v>
      </c>
      <c r="N182" s="216" t="s">
        <v>46</v>
      </c>
      <c r="O182" s="86"/>
      <c r="P182" s="217">
        <f>O182*H182</f>
        <v>0</v>
      </c>
      <c r="Q182" s="217">
        <v>2.0000000000000002E-05</v>
      </c>
      <c r="R182" s="217">
        <f>Q182*H182</f>
        <v>0.00050000000000000001</v>
      </c>
      <c r="S182" s="217">
        <v>0</v>
      </c>
      <c r="T182" s="218">
        <f>S182*H182</f>
        <v>0</v>
      </c>
      <c r="U182" s="40"/>
      <c r="V182" s="40"/>
      <c r="W182" s="40"/>
      <c r="X182" s="40"/>
      <c r="Y182" s="40"/>
      <c r="Z182" s="40"/>
      <c r="AA182" s="40"/>
      <c r="AB182" s="40"/>
      <c r="AC182" s="40"/>
      <c r="AD182" s="40"/>
      <c r="AE182" s="40"/>
      <c r="AR182" s="219" t="s">
        <v>220</v>
      </c>
      <c r="AT182" s="219" t="s">
        <v>140</v>
      </c>
      <c r="AU182" s="219" t="s">
        <v>85</v>
      </c>
      <c r="AY182" s="19" t="s">
        <v>132</v>
      </c>
      <c r="BE182" s="220">
        <f>IF(N182="základní",J182,0)</f>
        <v>0</v>
      </c>
      <c r="BF182" s="220">
        <f>IF(N182="snížená",J182,0)</f>
        <v>0</v>
      </c>
      <c r="BG182" s="220">
        <f>IF(N182="zákl. přenesená",J182,0)</f>
        <v>0</v>
      </c>
      <c r="BH182" s="220">
        <f>IF(N182="sníž. přenesená",J182,0)</f>
        <v>0</v>
      </c>
      <c r="BI182" s="220">
        <f>IF(N182="nulová",J182,0)</f>
        <v>0</v>
      </c>
      <c r="BJ182" s="19" t="s">
        <v>83</v>
      </c>
      <c r="BK182" s="220">
        <f>ROUND(I182*H182,2)</f>
        <v>0</v>
      </c>
      <c r="BL182" s="19" t="s">
        <v>220</v>
      </c>
      <c r="BM182" s="219" t="s">
        <v>573</v>
      </c>
    </row>
    <row r="183" s="2" customFormat="1">
      <c r="A183" s="40"/>
      <c r="B183" s="41"/>
      <c r="C183" s="42"/>
      <c r="D183" s="221" t="s">
        <v>142</v>
      </c>
      <c r="E183" s="42"/>
      <c r="F183" s="222" t="s">
        <v>574</v>
      </c>
      <c r="G183" s="42"/>
      <c r="H183" s="42"/>
      <c r="I183" s="223"/>
      <c r="J183" s="42"/>
      <c r="K183" s="42"/>
      <c r="L183" s="46"/>
      <c r="M183" s="224"/>
      <c r="N183" s="225"/>
      <c r="O183" s="86"/>
      <c r="P183" s="86"/>
      <c r="Q183" s="86"/>
      <c r="R183" s="86"/>
      <c r="S183" s="86"/>
      <c r="T183" s="87"/>
      <c r="U183" s="40"/>
      <c r="V183" s="40"/>
      <c r="W183" s="40"/>
      <c r="X183" s="40"/>
      <c r="Y183" s="40"/>
      <c r="Z183" s="40"/>
      <c r="AA183" s="40"/>
      <c r="AB183" s="40"/>
      <c r="AC183" s="40"/>
      <c r="AD183" s="40"/>
      <c r="AE183" s="40"/>
      <c r="AT183" s="19" t="s">
        <v>142</v>
      </c>
      <c r="AU183" s="19" t="s">
        <v>85</v>
      </c>
    </row>
    <row r="184" s="2" customFormat="1">
      <c r="A184" s="40"/>
      <c r="B184" s="41"/>
      <c r="C184" s="42"/>
      <c r="D184" s="226" t="s">
        <v>143</v>
      </c>
      <c r="E184" s="42"/>
      <c r="F184" s="227" t="s">
        <v>575</v>
      </c>
      <c r="G184" s="42"/>
      <c r="H184" s="42"/>
      <c r="I184" s="223"/>
      <c r="J184" s="42"/>
      <c r="K184" s="42"/>
      <c r="L184" s="46"/>
      <c r="M184" s="224"/>
      <c r="N184" s="225"/>
      <c r="O184" s="86"/>
      <c r="P184" s="86"/>
      <c r="Q184" s="86"/>
      <c r="R184" s="86"/>
      <c r="S184" s="86"/>
      <c r="T184" s="87"/>
      <c r="U184" s="40"/>
      <c r="V184" s="40"/>
      <c r="W184" s="40"/>
      <c r="X184" s="40"/>
      <c r="Y184" s="40"/>
      <c r="Z184" s="40"/>
      <c r="AA184" s="40"/>
      <c r="AB184" s="40"/>
      <c r="AC184" s="40"/>
      <c r="AD184" s="40"/>
      <c r="AE184" s="40"/>
      <c r="AT184" s="19" t="s">
        <v>143</v>
      </c>
      <c r="AU184" s="19" t="s">
        <v>85</v>
      </c>
    </row>
    <row r="185" s="2" customFormat="1" ht="24.15" customHeight="1">
      <c r="A185" s="40"/>
      <c r="B185" s="41"/>
      <c r="C185" s="207" t="s">
        <v>576</v>
      </c>
      <c r="D185" s="207" t="s">
        <v>140</v>
      </c>
      <c r="E185" s="208" t="s">
        <v>577</v>
      </c>
      <c r="F185" s="209" t="s">
        <v>578</v>
      </c>
      <c r="G185" s="210" t="s">
        <v>138</v>
      </c>
      <c r="H185" s="211">
        <v>1.7</v>
      </c>
      <c r="I185" s="212"/>
      <c r="J185" s="213">
        <f>ROUND(I185*H185,2)</f>
        <v>0</v>
      </c>
      <c r="K185" s="214"/>
      <c r="L185" s="46"/>
      <c r="M185" s="215" t="s">
        <v>19</v>
      </c>
      <c r="N185" s="216" t="s">
        <v>46</v>
      </c>
      <c r="O185" s="86"/>
      <c r="P185" s="217">
        <f>O185*H185</f>
        <v>0</v>
      </c>
      <c r="Q185" s="217">
        <v>0.00012</v>
      </c>
      <c r="R185" s="217">
        <f>Q185*H185</f>
        <v>0.000204</v>
      </c>
      <c r="S185" s="217">
        <v>0</v>
      </c>
      <c r="T185" s="218">
        <f>S185*H185</f>
        <v>0</v>
      </c>
      <c r="U185" s="40"/>
      <c r="V185" s="40"/>
      <c r="W185" s="40"/>
      <c r="X185" s="40"/>
      <c r="Y185" s="40"/>
      <c r="Z185" s="40"/>
      <c r="AA185" s="40"/>
      <c r="AB185" s="40"/>
      <c r="AC185" s="40"/>
      <c r="AD185" s="40"/>
      <c r="AE185" s="40"/>
      <c r="AR185" s="219" t="s">
        <v>220</v>
      </c>
      <c r="AT185" s="219" t="s">
        <v>140</v>
      </c>
      <c r="AU185" s="219" t="s">
        <v>85</v>
      </c>
      <c r="AY185" s="19" t="s">
        <v>132</v>
      </c>
      <c r="BE185" s="220">
        <f>IF(N185="základní",J185,0)</f>
        <v>0</v>
      </c>
      <c r="BF185" s="220">
        <f>IF(N185="snížená",J185,0)</f>
        <v>0</v>
      </c>
      <c r="BG185" s="220">
        <f>IF(N185="zákl. přenesená",J185,0)</f>
        <v>0</v>
      </c>
      <c r="BH185" s="220">
        <f>IF(N185="sníž. přenesená",J185,0)</f>
        <v>0</v>
      </c>
      <c r="BI185" s="220">
        <f>IF(N185="nulová",J185,0)</f>
        <v>0</v>
      </c>
      <c r="BJ185" s="19" t="s">
        <v>83</v>
      </c>
      <c r="BK185" s="220">
        <f>ROUND(I185*H185,2)</f>
        <v>0</v>
      </c>
      <c r="BL185" s="19" t="s">
        <v>220</v>
      </c>
      <c r="BM185" s="219" t="s">
        <v>579</v>
      </c>
    </row>
    <row r="186" s="2" customFormat="1">
      <c r="A186" s="40"/>
      <c r="B186" s="41"/>
      <c r="C186" s="42"/>
      <c r="D186" s="221" t="s">
        <v>142</v>
      </c>
      <c r="E186" s="42"/>
      <c r="F186" s="222" t="s">
        <v>580</v>
      </c>
      <c r="G186" s="42"/>
      <c r="H186" s="42"/>
      <c r="I186" s="223"/>
      <c r="J186" s="42"/>
      <c r="K186" s="42"/>
      <c r="L186" s="46"/>
      <c r="M186" s="224"/>
      <c r="N186" s="225"/>
      <c r="O186" s="86"/>
      <c r="P186" s="86"/>
      <c r="Q186" s="86"/>
      <c r="R186" s="86"/>
      <c r="S186" s="86"/>
      <c r="T186" s="87"/>
      <c r="U186" s="40"/>
      <c r="V186" s="40"/>
      <c r="W186" s="40"/>
      <c r="X186" s="40"/>
      <c r="Y186" s="40"/>
      <c r="Z186" s="40"/>
      <c r="AA186" s="40"/>
      <c r="AB186" s="40"/>
      <c r="AC186" s="40"/>
      <c r="AD186" s="40"/>
      <c r="AE186" s="40"/>
      <c r="AT186" s="19" t="s">
        <v>142</v>
      </c>
      <c r="AU186" s="19" t="s">
        <v>85</v>
      </c>
    </row>
    <row r="187" s="2" customFormat="1">
      <c r="A187" s="40"/>
      <c r="B187" s="41"/>
      <c r="C187" s="42"/>
      <c r="D187" s="226" t="s">
        <v>143</v>
      </c>
      <c r="E187" s="42"/>
      <c r="F187" s="227" t="s">
        <v>581</v>
      </c>
      <c r="G187" s="42"/>
      <c r="H187" s="42"/>
      <c r="I187" s="223"/>
      <c r="J187" s="42"/>
      <c r="K187" s="42"/>
      <c r="L187" s="46"/>
      <c r="M187" s="224"/>
      <c r="N187" s="225"/>
      <c r="O187" s="86"/>
      <c r="P187" s="86"/>
      <c r="Q187" s="86"/>
      <c r="R187" s="86"/>
      <c r="S187" s="86"/>
      <c r="T187" s="87"/>
      <c r="U187" s="40"/>
      <c r="V187" s="40"/>
      <c r="W187" s="40"/>
      <c r="X187" s="40"/>
      <c r="Y187" s="40"/>
      <c r="Z187" s="40"/>
      <c r="AA187" s="40"/>
      <c r="AB187" s="40"/>
      <c r="AC187" s="40"/>
      <c r="AD187" s="40"/>
      <c r="AE187" s="40"/>
      <c r="AT187" s="19" t="s">
        <v>143</v>
      </c>
      <c r="AU187" s="19" t="s">
        <v>85</v>
      </c>
    </row>
    <row r="188" s="2" customFormat="1" ht="24.15" customHeight="1">
      <c r="A188" s="40"/>
      <c r="B188" s="41"/>
      <c r="C188" s="207" t="s">
        <v>582</v>
      </c>
      <c r="D188" s="207" t="s">
        <v>140</v>
      </c>
      <c r="E188" s="208" t="s">
        <v>583</v>
      </c>
      <c r="F188" s="209" t="s">
        <v>584</v>
      </c>
      <c r="G188" s="210" t="s">
        <v>284</v>
      </c>
      <c r="H188" s="211">
        <v>25</v>
      </c>
      <c r="I188" s="212"/>
      <c r="J188" s="213">
        <f>ROUND(I188*H188,2)</f>
        <v>0</v>
      </c>
      <c r="K188" s="214"/>
      <c r="L188" s="46"/>
      <c r="M188" s="215" t="s">
        <v>19</v>
      </c>
      <c r="N188" s="216" t="s">
        <v>46</v>
      </c>
      <c r="O188" s="86"/>
      <c r="P188" s="217">
        <f>O188*H188</f>
        <v>0</v>
      </c>
      <c r="Q188" s="217">
        <v>2.0000000000000002E-05</v>
      </c>
      <c r="R188" s="217">
        <f>Q188*H188</f>
        <v>0.00050000000000000001</v>
      </c>
      <c r="S188" s="217">
        <v>0</v>
      </c>
      <c r="T188" s="218">
        <f>S188*H188</f>
        <v>0</v>
      </c>
      <c r="U188" s="40"/>
      <c r="V188" s="40"/>
      <c r="W188" s="40"/>
      <c r="X188" s="40"/>
      <c r="Y188" s="40"/>
      <c r="Z188" s="40"/>
      <c r="AA188" s="40"/>
      <c r="AB188" s="40"/>
      <c r="AC188" s="40"/>
      <c r="AD188" s="40"/>
      <c r="AE188" s="40"/>
      <c r="AR188" s="219" t="s">
        <v>220</v>
      </c>
      <c r="AT188" s="219" t="s">
        <v>140</v>
      </c>
      <c r="AU188" s="219" t="s">
        <v>85</v>
      </c>
      <c r="AY188" s="19" t="s">
        <v>132</v>
      </c>
      <c r="BE188" s="220">
        <f>IF(N188="základní",J188,0)</f>
        <v>0</v>
      </c>
      <c r="BF188" s="220">
        <f>IF(N188="snížená",J188,0)</f>
        <v>0</v>
      </c>
      <c r="BG188" s="220">
        <f>IF(N188="zákl. přenesená",J188,0)</f>
        <v>0</v>
      </c>
      <c r="BH188" s="220">
        <f>IF(N188="sníž. přenesená",J188,0)</f>
        <v>0</v>
      </c>
      <c r="BI188" s="220">
        <f>IF(N188="nulová",J188,0)</f>
        <v>0</v>
      </c>
      <c r="BJ188" s="19" t="s">
        <v>83</v>
      </c>
      <c r="BK188" s="220">
        <f>ROUND(I188*H188,2)</f>
        <v>0</v>
      </c>
      <c r="BL188" s="19" t="s">
        <v>220</v>
      </c>
      <c r="BM188" s="219" t="s">
        <v>585</v>
      </c>
    </row>
    <row r="189" s="2" customFormat="1">
      <c r="A189" s="40"/>
      <c r="B189" s="41"/>
      <c r="C189" s="42"/>
      <c r="D189" s="221" t="s">
        <v>142</v>
      </c>
      <c r="E189" s="42"/>
      <c r="F189" s="222" t="s">
        <v>586</v>
      </c>
      <c r="G189" s="42"/>
      <c r="H189" s="42"/>
      <c r="I189" s="223"/>
      <c r="J189" s="42"/>
      <c r="K189" s="42"/>
      <c r="L189" s="46"/>
      <c r="M189" s="224"/>
      <c r="N189" s="225"/>
      <c r="O189" s="86"/>
      <c r="P189" s="86"/>
      <c r="Q189" s="86"/>
      <c r="R189" s="86"/>
      <c r="S189" s="86"/>
      <c r="T189" s="87"/>
      <c r="U189" s="40"/>
      <c r="V189" s="40"/>
      <c r="W189" s="40"/>
      <c r="X189" s="40"/>
      <c r="Y189" s="40"/>
      <c r="Z189" s="40"/>
      <c r="AA189" s="40"/>
      <c r="AB189" s="40"/>
      <c r="AC189" s="40"/>
      <c r="AD189" s="40"/>
      <c r="AE189" s="40"/>
      <c r="AT189" s="19" t="s">
        <v>142</v>
      </c>
      <c r="AU189" s="19" t="s">
        <v>85</v>
      </c>
    </row>
    <row r="190" s="2" customFormat="1">
      <c r="A190" s="40"/>
      <c r="B190" s="41"/>
      <c r="C190" s="42"/>
      <c r="D190" s="226" t="s">
        <v>143</v>
      </c>
      <c r="E190" s="42"/>
      <c r="F190" s="227" t="s">
        <v>587</v>
      </c>
      <c r="G190" s="42"/>
      <c r="H190" s="42"/>
      <c r="I190" s="223"/>
      <c r="J190" s="42"/>
      <c r="K190" s="42"/>
      <c r="L190" s="46"/>
      <c r="M190" s="224"/>
      <c r="N190" s="225"/>
      <c r="O190" s="86"/>
      <c r="P190" s="86"/>
      <c r="Q190" s="86"/>
      <c r="R190" s="86"/>
      <c r="S190" s="86"/>
      <c r="T190" s="87"/>
      <c r="U190" s="40"/>
      <c r="V190" s="40"/>
      <c r="W190" s="40"/>
      <c r="X190" s="40"/>
      <c r="Y190" s="40"/>
      <c r="Z190" s="40"/>
      <c r="AA190" s="40"/>
      <c r="AB190" s="40"/>
      <c r="AC190" s="40"/>
      <c r="AD190" s="40"/>
      <c r="AE190" s="40"/>
      <c r="AT190" s="19" t="s">
        <v>143</v>
      </c>
      <c r="AU190" s="19" t="s">
        <v>85</v>
      </c>
    </row>
    <row r="191" s="2" customFormat="1" ht="24.15" customHeight="1">
      <c r="A191" s="40"/>
      <c r="B191" s="41"/>
      <c r="C191" s="207" t="s">
        <v>588</v>
      </c>
      <c r="D191" s="207" t="s">
        <v>140</v>
      </c>
      <c r="E191" s="208" t="s">
        <v>589</v>
      </c>
      <c r="F191" s="209" t="s">
        <v>590</v>
      </c>
      <c r="G191" s="210" t="s">
        <v>138</v>
      </c>
      <c r="H191" s="211">
        <v>1.7</v>
      </c>
      <c r="I191" s="212"/>
      <c r="J191" s="213">
        <f>ROUND(I191*H191,2)</f>
        <v>0</v>
      </c>
      <c r="K191" s="214"/>
      <c r="L191" s="46"/>
      <c r="M191" s="215" t="s">
        <v>19</v>
      </c>
      <c r="N191" s="216" t="s">
        <v>46</v>
      </c>
      <c r="O191" s="86"/>
      <c r="P191" s="217">
        <f>O191*H191</f>
        <v>0</v>
      </c>
      <c r="Q191" s="217">
        <v>0.00012</v>
      </c>
      <c r="R191" s="217">
        <f>Q191*H191</f>
        <v>0.000204</v>
      </c>
      <c r="S191" s="217">
        <v>0</v>
      </c>
      <c r="T191" s="218">
        <f>S191*H191</f>
        <v>0</v>
      </c>
      <c r="U191" s="40"/>
      <c r="V191" s="40"/>
      <c r="W191" s="40"/>
      <c r="X191" s="40"/>
      <c r="Y191" s="40"/>
      <c r="Z191" s="40"/>
      <c r="AA191" s="40"/>
      <c r="AB191" s="40"/>
      <c r="AC191" s="40"/>
      <c r="AD191" s="40"/>
      <c r="AE191" s="40"/>
      <c r="AR191" s="219" t="s">
        <v>220</v>
      </c>
      <c r="AT191" s="219" t="s">
        <v>140</v>
      </c>
      <c r="AU191" s="219" t="s">
        <v>85</v>
      </c>
      <c r="AY191" s="19" t="s">
        <v>132</v>
      </c>
      <c r="BE191" s="220">
        <f>IF(N191="základní",J191,0)</f>
        <v>0</v>
      </c>
      <c r="BF191" s="220">
        <f>IF(N191="snížená",J191,0)</f>
        <v>0</v>
      </c>
      <c r="BG191" s="220">
        <f>IF(N191="zákl. přenesená",J191,0)</f>
        <v>0</v>
      </c>
      <c r="BH191" s="220">
        <f>IF(N191="sníž. přenesená",J191,0)</f>
        <v>0</v>
      </c>
      <c r="BI191" s="220">
        <f>IF(N191="nulová",J191,0)</f>
        <v>0</v>
      </c>
      <c r="BJ191" s="19" t="s">
        <v>83</v>
      </c>
      <c r="BK191" s="220">
        <f>ROUND(I191*H191,2)</f>
        <v>0</v>
      </c>
      <c r="BL191" s="19" t="s">
        <v>220</v>
      </c>
      <c r="BM191" s="219" t="s">
        <v>591</v>
      </c>
    </row>
    <row r="192" s="2" customFormat="1">
      <c r="A192" s="40"/>
      <c r="B192" s="41"/>
      <c r="C192" s="42"/>
      <c r="D192" s="221" t="s">
        <v>142</v>
      </c>
      <c r="E192" s="42"/>
      <c r="F192" s="222" t="s">
        <v>592</v>
      </c>
      <c r="G192" s="42"/>
      <c r="H192" s="42"/>
      <c r="I192" s="223"/>
      <c r="J192" s="42"/>
      <c r="K192" s="42"/>
      <c r="L192" s="46"/>
      <c r="M192" s="224"/>
      <c r="N192" s="225"/>
      <c r="O192" s="86"/>
      <c r="P192" s="86"/>
      <c r="Q192" s="86"/>
      <c r="R192" s="86"/>
      <c r="S192" s="86"/>
      <c r="T192" s="87"/>
      <c r="U192" s="40"/>
      <c r="V192" s="40"/>
      <c r="W192" s="40"/>
      <c r="X192" s="40"/>
      <c r="Y192" s="40"/>
      <c r="Z192" s="40"/>
      <c r="AA192" s="40"/>
      <c r="AB192" s="40"/>
      <c r="AC192" s="40"/>
      <c r="AD192" s="40"/>
      <c r="AE192" s="40"/>
      <c r="AT192" s="19" t="s">
        <v>142</v>
      </c>
      <c r="AU192" s="19" t="s">
        <v>85</v>
      </c>
    </row>
    <row r="193" s="2" customFormat="1">
      <c r="A193" s="40"/>
      <c r="B193" s="41"/>
      <c r="C193" s="42"/>
      <c r="D193" s="226" t="s">
        <v>143</v>
      </c>
      <c r="E193" s="42"/>
      <c r="F193" s="227" t="s">
        <v>593</v>
      </c>
      <c r="G193" s="42"/>
      <c r="H193" s="42"/>
      <c r="I193" s="223"/>
      <c r="J193" s="42"/>
      <c r="K193" s="42"/>
      <c r="L193" s="46"/>
      <c r="M193" s="224"/>
      <c r="N193" s="225"/>
      <c r="O193" s="86"/>
      <c r="P193" s="86"/>
      <c r="Q193" s="86"/>
      <c r="R193" s="86"/>
      <c r="S193" s="86"/>
      <c r="T193" s="87"/>
      <c r="U193" s="40"/>
      <c r="V193" s="40"/>
      <c r="W193" s="40"/>
      <c r="X193" s="40"/>
      <c r="Y193" s="40"/>
      <c r="Z193" s="40"/>
      <c r="AA193" s="40"/>
      <c r="AB193" s="40"/>
      <c r="AC193" s="40"/>
      <c r="AD193" s="40"/>
      <c r="AE193" s="40"/>
      <c r="AT193" s="19" t="s">
        <v>143</v>
      </c>
      <c r="AU193" s="19" t="s">
        <v>85</v>
      </c>
    </row>
    <row r="194" s="12" customFormat="1" ht="25.92" customHeight="1">
      <c r="A194" s="12"/>
      <c r="B194" s="191"/>
      <c r="C194" s="192"/>
      <c r="D194" s="193" t="s">
        <v>74</v>
      </c>
      <c r="E194" s="194" t="s">
        <v>544</v>
      </c>
      <c r="F194" s="194" t="s">
        <v>594</v>
      </c>
      <c r="G194" s="192"/>
      <c r="H194" s="192"/>
      <c r="I194" s="195"/>
      <c r="J194" s="196">
        <f>BK194</f>
        <v>0</v>
      </c>
      <c r="K194" s="192"/>
      <c r="L194" s="197"/>
      <c r="M194" s="198"/>
      <c r="N194" s="199"/>
      <c r="O194" s="199"/>
      <c r="P194" s="200">
        <f>P195+P205</f>
        <v>0</v>
      </c>
      <c r="Q194" s="199"/>
      <c r="R194" s="200">
        <f>R195+R205</f>
        <v>0</v>
      </c>
      <c r="S194" s="199"/>
      <c r="T194" s="201">
        <f>T195+T205</f>
        <v>0</v>
      </c>
      <c r="U194" s="12"/>
      <c r="V194" s="12"/>
      <c r="W194" s="12"/>
      <c r="X194" s="12"/>
      <c r="Y194" s="12"/>
      <c r="Z194" s="12"/>
      <c r="AA194" s="12"/>
      <c r="AB194" s="12"/>
      <c r="AC194" s="12"/>
      <c r="AD194" s="12"/>
      <c r="AE194" s="12"/>
      <c r="AR194" s="202" t="s">
        <v>148</v>
      </c>
      <c r="AT194" s="203" t="s">
        <v>74</v>
      </c>
      <c r="AU194" s="203" t="s">
        <v>75</v>
      </c>
      <c r="AY194" s="202" t="s">
        <v>132</v>
      </c>
      <c r="BK194" s="204">
        <f>BK195+BK205</f>
        <v>0</v>
      </c>
    </row>
    <row r="195" s="12" customFormat="1" ht="22.8" customHeight="1">
      <c r="A195" s="12"/>
      <c r="B195" s="191"/>
      <c r="C195" s="192"/>
      <c r="D195" s="193" t="s">
        <v>74</v>
      </c>
      <c r="E195" s="205" t="s">
        <v>595</v>
      </c>
      <c r="F195" s="205" t="s">
        <v>596</v>
      </c>
      <c r="G195" s="192"/>
      <c r="H195" s="192"/>
      <c r="I195" s="195"/>
      <c r="J195" s="206">
        <f>BK195</f>
        <v>0</v>
      </c>
      <c r="K195" s="192"/>
      <c r="L195" s="197"/>
      <c r="M195" s="198"/>
      <c r="N195" s="199"/>
      <c r="O195" s="199"/>
      <c r="P195" s="200">
        <f>SUM(P196:P204)</f>
        <v>0</v>
      </c>
      <c r="Q195" s="199"/>
      <c r="R195" s="200">
        <f>SUM(R196:R204)</f>
        <v>0</v>
      </c>
      <c r="S195" s="199"/>
      <c r="T195" s="201">
        <f>SUM(T196:T204)</f>
        <v>0</v>
      </c>
      <c r="U195" s="12"/>
      <c r="V195" s="12"/>
      <c r="W195" s="12"/>
      <c r="X195" s="12"/>
      <c r="Y195" s="12"/>
      <c r="Z195" s="12"/>
      <c r="AA195" s="12"/>
      <c r="AB195" s="12"/>
      <c r="AC195" s="12"/>
      <c r="AD195" s="12"/>
      <c r="AE195" s="12"/>
      <c r="AR195" s="202" t="s">
        <v>148</v>
      </c>
      <c r="AT195" s="203" t="s">
        <v>74</v>
      </c>
      <c r="AU195" s="203" t="s">
        <v>83</v>
      </c>
      <c r="AY195" s="202" t="s">
        <v>132</v>
      </c>
      <c r="BK195" s="204">
        <f>SUM(BK196:BK204)</f>
        <v>0</v>
      </c>
    </row>
    <row r="196" s="2" customFormat="1" ht="21.75" customHeight="1">
      <c r="A196" s="40"/>
      <c r="B196" s="41"/>
      <c r="C196" s="207" t="s">
        <v>597</v>
      </c>
      <c r="D196" s="207" t="s">
        <v>140</v>
      </c>
      <c r="E196" s="208" t="s">
        <v>598</v>
      </c>
      <c r="F196" s="209" t="s">
        <v>599</v>
      </c>
      <c r="G196" s="210" t="s">
        <v>284</v>
      </c>
      <c r="H196" s="211">
        <v>20</v>
      </c>
      <c r="I196" s="212"/>
      <c r="J196" s="213">
        <f>ROUND(I196*H196,2)</f>
        <v>0</v>
      </c>
      <c r="K196" s="214"/>
      <c r="L196" s="46"/>
      <c r="M196" s="215" t="s">
        <v>19</v>
      </c>
      <c r="N196" s="216" t="s">
        <v>46</v>
      </c>
      <c r="O196" s="86"/>
      <c r="P196" s="217">
        <f>O196*H196</f>
        <v>0</v>
      </c>
      <c r="Q196" s="217">
        <v>0</v>
      </c>
      <c r="R196" s="217">
        <f>Q196*H196</f>
        <v>0</v>
      </c>
      <c r="S196" s="217">
        <v>0</v>
      </c>
      <c r="T196" s="218">
        <f>S196*H196</f>
        <v>0</v>
      </c>
      <c r="U196" s="40"/>
      <c r="V196" s="40"/>
      <c r="W196" s="40"/>
      <c r="X196" s="40"/>
      <c r="Y196" s="40"/>
      <c r="Z196" s="40"/>
      <c r="AA196" s="40"/>
      <c r="AB196" s="40"/>
      <c r="AC196" s="40"/>
      <c r="AD196" s="40"/>
      <c r="AE196" s="40"/>
      <c r="AR196" s="219" t="s">
        <v>481</v>
      </c>
      <c r="AT196" s="219" t="s">
        <v>140</v>
      </c>
      <c r="AU196" s="219" t="s">
        <v>85</v>
      </c>
      <c r="AY196" s="19" t="s">
        <v>132</v>
      </c>
      <c r="BE196" s="220">
        <f>IF(N196="základní",J196,0)</f>
        <v>0</v>
      </c>
      <c r="BF196" s="220">
        <f>IF(N196="snížená",J196,0)</f>
        <v>0</v>
      </c>
      <c r="BG196" s="220">
        <f>IF(N196="zákl. přenesená",J196,0)</f>
        <v>0</v>
      </c>
      <c r="BH196" s="220">
        <f>IF(N196="sníž. přenesená",J196,0)</f>
        <v>0</v>
      </c>
      <c r="BI196" s="220">
        <f>IF(N196="nulová",J196,0)</f>
        <v>0</v>
      </c>
      <c r="BJ196" s="19" t="s">
        <v>83</v>
      </c>
      <c r="BK196" s="220">
        <f>ROUND(I196*H196,2)</f>
        <v>0</v>
      </c>
      <c r="BL196" s="19" t="s">
        <v>481</v>
      </c>
      <c r="BM196" s="219" t="s">
        <v>600</v>
      </c>
    </row>
    <row r="197" s="2" customFormat="1">
      <c r="A197" s="40"/>
      <c r="B197" s="41"/>
      <c r="C197" s="42"/>
      <c r="D197" s="221" t="s">
        <v>142</v>
      </c>
      <c r="E197" s="42"/>
      <c r="F197" s="222" t="s">
        <v>601</v>
      </c>
      <c r="G197" s="42"/>
      <c r="H197" s="42"/>
      <c r="I197" s="223"/>
      <c r="J197" s="42"/>
      <c r="K197" s="42"/>
      <c r="L197" s="46"/>
      <c r="M197" s="224"/>
      <c r="N197" s="225"/>
      <c r="O197" s="86"/>
      <c r="P197" s="86"/>
      <c r="Q197" s="86"/>
      <c r="R197" s="86"/>
      <c r="S197" s="86"/>
      <c r="T197" s="87"/>
      <c r="U197" s="40"/>
      <c r="V197" s="40"/>
      <c r="W197" s="40"/>
      <c r="X197" s="40"/>
      <c r="Y197" s="40"/>
      <c r="Z197" s="40"/>
      <c r="AA197" s="40"/>
      <c r="AB197" s="40"/>
      <c r="AC197" s="40"/>
      <c r="AD197" s="40"/>
      <c r="AE197" s="40"/>
      <c r="AT197" s="19" t="s">
        <v>142</v>
      </c>
      <c r="AU197" s="19" t="s">
        <v>85</v>
      </c>
    </row>
    <row r="198" s="2" customFormat="1">
      <c r="A198" s="40"/>
      <c r="B198" s="41"/>
      <c r="C198" s="42"/>
      <c r="D198" s="226" t="s">
        <v>143</v>
      </c>
      <c r="E198" s="42"/>
      <c r="F198" s="227" t="s">
        <v>602</v>
      </c>
      <c r="G198" s="42"/>
      <c r="H198" s="42"/>
      <c r="I198" s="223"/>
      <c r="J198" s="42"/>
      <c r="K198" s="42"/>
      <c r="L198" s="46"/>
      <c r="M198" s="224"/>
      <c r="N198" s="225"/>
      <c r="O198" s="86"/>
      <c r="P198" s="86"/>
      <c r="Q198" s="86"/>
      <c r="R198" s="86"/>
      <c r="S198" s="86"/>
      <c r="T198" s="87"/>
      <c r="U198" s="40"/>
      <c r="V198" s="40"/>
      <c r="W198" s="40"/>
      <c r="X198" s="40"/>
      <c r="Y198" s="40"/>
      <c r="Z198" s="40"/>
      <c r="AA198" s="40"/>
      <c r="AB198" s="40"/>
      <c r="AC198" s="40"/>
      <c r="AD198" s="40"/>
      <c r="AE198" s="40"/>
      <c r="AT198" s="19" t="s">
        <v>143</v>
      </c>
      <c r="AU198" s="19" t="s">
        <v>85</v>
      </c>
    </row>
    <row r="199" s="2" customFormat="1" ht="24.15" customHeight="1">
      <c r="A199" s="40"/>
      <c r="B199" s="41"/>
      <c r="C199" s="207" t="s">
        <v>603</v>
      </c>
      <c r="D199" s="207" t="s">
        <v>140</v>
      </c>
      <c r="E199" s="208" t="s">
        <v>604</v>
      </c>
      <c r="F199" s="209" t="s">
        <v>605</v>
      </c>
      <c r="G199" s="210" t="s">
        <v>284</v>
      </c>
      <c r="H199" s="211">
        <v>5</v>
      </c>
      <c r="I199" s="212"/>
      <c r="J199" s="213">
        <f>ROUND(I199*H199,2)</f>
        <v>0</v>
      </c>
      <c r="K199" s="214"/>
      <c r="L199" s="46"/>
      <c r="M199" s="215" t="s">
        <v>19</v>
      </c>
      <c r="N199" s="216" t="s">
        <v>46</v>
      </c>
      <c r="O199" s="86"/>
      <c r="P199" s="217">
        <f>O199*H199</f>
        <v>0</v>
      </c>
      <c r="Q199" s="217">
        <v>0</v>
      </c>
      <c r="R199" s="217">
        <f>Q199*H199</f>
        <v>0</v>
      </c>
      <c r="S199" s="217">
        <v>0</v>
      </c>
      <c r="T199" s="218">
        <f>S199*H199</f>
        <v>0</v>
      </c>
      <c r="U199" s="40"/>
      <c r="V199" s="40"/>
      <c r="W199" s="40"/>
      <c r="X199" s="40"/>
      <c r="Y199" s="40"/>
      <c r="Z199" s="40"/>
      <c r="AA199" s="40"/>
      <c r="AB199" s="40"/>
      <c r="AC199" s="40"/>
      <c r="AD199" s="40"/>
      <c r="AE199" s="40"/>
      <c r="AR199" s="219" t="s">
        <v>481</v>
      </c>
      <c r="AT199" s="219" t="s">
        <v>140</v>
      </c>
      <c r="AU199" s="219" t="s">
        <v>85</v>
      </c>
      <c r="AY199" s="19" t="s">
        <v>132</v>
      </c>
      <c r="BE199" s="220">
        <f>IF(N199="základní",J199,0)</f>
        <v>0</v>
      </c>
      <c r="BF199" s="220">
        <f>IF(N199="snížená",J199,0)</f>
        <v>0</v>
      </c>
      <c r="BG199" s="220">
        <f>IF(N199="zákl. přenesená",J199,0)</f>
        <v>0</v>
      </c>
      <c r="BH199" s="220">
        <f>IF(N199="sníž. přenesená",J199,0)</f>
        <v>0</v>
      </c>
      <c r="BI199" s="220">
        <f>IF(N199="nulová",J199,0)</f>
        <v>0</v>
      </c>
      <c r="BJ199" s="19" t="s">
        <v>83</v>
      </c>
      <c r="BK199" s="220">
        <f>ROUND(I199*H199,2)</f>
        <v>0</v>
      </c>
      <c r="BL199" s="19" t="s">
        <v>481</v>
      </c>
      <c r="BM199" s="219" t="s">
        <v>606</v>
      </c>
    </row>
    <row r="200" s="2" customFormat="1">
      <c r="A200" s="40"/>
      <c r="B200" s="41"/>
      <c r="C200" s="42"/>
      <c r="D200" s="221" t="s">
        <v>142</v>
      </c>
      <c r="E200" s="42"/>
      <c r="F200" s="222" t="s">
        <v>607</v>
      </c>
      <c r="G200" s="42"/>
      <c r="H200" s="42"/>
      <c r="I200" s="223"/>
      <c r="J200" s="42"/>
      <c r="K200" s="42"/>
      <c r="L200" s="46"/>
      <c r="M200" s="224"/>
      <c r="N200" s="225"/>
      <c r="O200" s="86"/>
      <c r="P200" s="86"/>
      <c r="Q200" s="86"/>
      <c r="R200" s="86"/>
      <c r="S200" s="86"/>
      <c r="T200" s="87"/>
      <c r="U200" s="40"/>
      <c r="V200" s="40"/>
      <c r="W200" s="40"/>
      <c r="X200" s="40"/>
      <c r="Y200" s="40"/>
      <c r="Z200" s="40"/>
      <c r="AA200" s="40"/>
      <c r="AB200" s="40"/>
      <c r="AC200" s="40"/>
      <c r="AD200" s="40"/>
      <c r="AE200" s="40"/>
      <c r="AT200" s="19" t="s">
        <v>142</v>
      </c>
      <c r="AU200" s="19" t="s">
        <v>85</v>
      </c>
    </row>
    <row r="201" s="2" customFormat="1">
      <c r="A201" s="40"/>
      <c r="B201" s="41"/>
      <c r="C201" s="42"/>
      <c r="D201" s="226" t="s">
        <v>143</v>
      </c>
      <c r="E201" s="42"/>
      <c r="F201" s="227" t="s">
        <v>608</v>
      </c>
      <c r="G201" s="42"/>
      <c r="H201" s="42"/>
      <c r="I201" s="223"/>
      <c r="J201" s="42"/>
      <c r="K201" s="42"/>
      <c r="L201" s="46"/>
      <c r="M201" s="224"/>
      <c r="N201" s="225"/>
      <c r="O201" s="86"/>
      <c r="P201" s="86"/>
      <c r="Q201" s="86"/>
      <c r="R201" s="86"/>
      <c r="S201" s="86"/>
      <c r="T201" s="87"/>
      <c r="U201" s="40"/>
      <c r="V201" s="40"/>
      <c r="W201" s="40"/>
      <c r="X201" s="40"/>
      <c r="Y201" s="40"/>
      <c r="Z201" s="40"/>
      <c r="AA201" s="40"/>
      <c r="AB201" s="40"/>
      <c r="AC201" s="40"/>
      <c r="AD201" s="40"/>
      <c r="AE201" s="40"/>
      <c r="AT201" s="19" t="s">
        <v>143</v>
      </c>
      <c r="AU201" s="19" t="s">
        <v>85</v>
      </c>
    </row>
    <row r="202" s="2" customFormat="1" ht="24.15" customHeight="1">
      <c r="A202" s="40"/>
      <c r="B202" s="41"/>
      <c r="C202" s="207" t="s">
        <v>609</v>
      </c>
      <c r="D202" s="207" t="s">
        <v>140</v>
      </c>
      <c r="E202" s="208" t="s">
        <v>610</v>
      </c>
      <c r="F202" s="209" t="s">
        <v>611</v>
      </c>
      <c r="G202" s="210" t="s">
        <v>284</v>
      </c>
      <c r="H202" s="211">
        <v>2</v>
      </c>
      <c r="I202" s="212"/>
      <c r="J202" s="213">
        <f>ROUND(I202*H202,2)</f>
        <v>0</v>
      </c>
      <c r="K202" s="214"/>
      <c r="L202" s="46"/>
      <c r="M202" s="215" t="s">
        <v>19</v>
      </c>
      <c r="N202" s="216" t="s">
        <v>46</v>
      </c>
      <c r="O202" s="86"/>
      <c r="P202" s="217">
        <f>O202*H202</f>
        <v>0</v>
      </c>
      <c r="Q202" s="217">
        <v>0</v>
      </c>
      <c r="R202" s="217">
        <f>Q202*H202</f>
        <v>0</v>
      </c>
      <c r="S202" s="217">
        <v>0</v>
      </c>
      <c r="T202" s="218">
        <f>S202*H202</f>
        <v>0</v>
      </c>
      <c r="U202" s="40"/>
      <c r="V202" s="40"/>
      <c r="W202" s="40"/>
      <c r="X202" s="40"/>
      <c r="Y202" s="40"/>
      <c r="Z202" s="40"/>
      <c r="AA202" s="40"/>
      <c r="AB202" s="40"/>
      <c r="AC202" s="40"/>
      <c r="AD202" s="40"/>
      <c r="AE202" s="40"/>
      <c r="AR202" s="219" t="s">
        <v>481</v>
      </c>
      <c r="AT202" s="219" t="s">
        <v>140</v>
      </c>
      <c r="AU202" s="219" t="s">
        <v>85</v>
      </c>
      <c r="AY202" s="19" t="s">
        <v>132</v>
      </c>
      <c r="BE202" s="220">
        <f>IF(N202="základní",J202,0)</f>
        <v>0</v>
      </c>
      <c r="BF202" s="220">
        <f>IF(N202="snížená",J202,0)</f>
        <v>0</v>
      </c>
      <c r="BG202" s="220">
        <f>IF(N202="zákl. přenesená",J202,0)</f>
        <v>0</v>
      </c>
      <c r="BH202" s="220">
        <f>IF(N202="sníž. přenesená",J202,0)</f>
        <v>0</v>
      </c>
      <c r="BI202" s="220">
        <f>IF(N202="nulová",J202,0)</f>
        <v>0</v>
      </c>
      <c r="BJ202" s="19" t="s">
        <v>83</v>
      </c>
      <c r="BK202" s="220">
        <f>ROUND(I202*H202,2)</f>
        <v>0</v>
      </c>
      <c r="BL202" s="19" t="s">
        <v>481</v>
      </c>
      <c r="BM202" s="219" t="s">
        <v>612</v>
      </c>
    </row>
    <row r="203" s="2" customFormat="1">
      <c r="A203" s="40"/>
      <c r="B203" s="41"/>
      <c r="C203" s="42"/>
      <c r="D203" s="221" t="s">
        <v>142</v>
      </c>
      <c r="E203" s="42"/>
      <c r="F203" s="222" t="s">
        <v>613</v>
      </c>
      <c r="G203" s="42"/>
      <c r="H203" s="42"/>
      <c r="I203" s="223"/>
      <c r="J203" s="42"/>
      <c r="K203" s="42"/>
      <c r="L203" s="46"/>
      <c r="M203" s="224"/>
      <c r="N203" s="225"/>
      <c r="O203" s="86"/>
      <c r="P203" s="86"/>
      <c r="Q203" s="86"/>
      <c r="R203" s="86"/>
      <c r="S203" s="86"/>
      <c r="T203" s="87"/>
      <c r="U203" s="40"/>
      <c r="V203" s="40"/>
      <c r="W203" s="40"/>
      <c r="X203" s="40"/>
      <c r="Y203" s="40"/>
      <c r="Z203" s="40"/>
      <c r="AA203" s="40"/>
      <c r="AB203" s="40"/>
      <c r="AC203" s="40"/>
      <c r="AD203" s="40"/>
      <c r="AE203" s="40"/>
      <c r="AT203" s="19" t="s">
        <v>142</v>
      </c>
      <c r="AU203" s="19" t="s">
        <v>85</v>
      </c>
    </row>
    <row r="204" s="2" customFormat="1">
      <c r="A204" s="40"/>
      <c r="B204" s="41"/>
      <c r="C204" s="42"/>
      <c r="D204" s="226" t="s">
        <v>143</v>
      </c>
      <c r="E204" s="42"/>
      <c r="F204" s="227" t="s">
        <v>614</v>
      </c>
      <c r="G204" s="42"/>
      <c r="H204" s="42"/>
      <c r="I204" s="223"/>
      <c r="J204" s="42"/>
      <c r="K204" s="42"/>
      <c r="L204" s="46"/>
      <c r="M204" s="224"/>
      <c r="N204" s="225"/>
      <c r="O204" s="86"/>
      <c r="P204" s="86"/>
      <c r="Q204" s="86"/>
      <c r="R204" s="86"/>
      <c r="S204" s="86"/>
      <c r="T204" s="87"/>
      <c r="U204" s="40"/>
      <c r="V204" s="40"/>
      <c r="W204" s="40"/>
      <c r="X204" s="40"/>
      <c r="Y204" s="40"/>
      <c r="Z204" s="40"/>
      <c r="AA204" s="40"/>
      <c r="AB204" s="40"/>
      <c r="AC204" s="40"/>
      <c r="AD204" s="40"/>
      <c r="AE204" s="40"/>
      <c r="AT204" s="19" t="s">
        <v>143</v>
      </c>
      <c r="AU204" s="19" t="s">
        <v>85</v>
      </c>
    </row>
    <row r="205" s="12" customFormat="1" ht="22.8" customHeight="1">
      <c r="A205" s="12"/>
      <c r="B205" s="191"/>
      <c r="C205" s="192"/>
      <c r="D205" s="193" t="s">
        <v>74</v>
      </c>
      <c r="E205" s="205" t="s">
        <v>615</v>
      </c>
      <c r="F205" s="205" t="s">
        <v>616</v>
      </c>
      <c r="G205" s="192"/>
      <c r="H205" s="192"/>
      <c r="I205" s="195"/>
      <c r="J205" s="206">
        <f>BK205</f>
        <v>0</v>
      </c>
      <c r="K205" s="192"/>
      <c r="L205" s="197"/>
      <c r="M205" s="198"/>
      <c r="N205" s="199"/>
      <c r="O205" s="199"/>
      <c r="P205" s="200">
        <f>SUM(P206:P210)</f>
        <v>0</v>
      </c>
      <c r="Q205" s="199"/>
      <c r="R205" s="200">
        <f>SUM(R206:R210)</f>
        <v>0</v>
      </c>
      <c r="S205" s="199"/>
      <c r="T205" s="201">
        <f>SUM(T206:T210)</f>
        <v>0</v>
      </c>
      <c r="U205" s="12"/>
      <c r="V205" s="12"/>
      <c r="W205" s="12"/>
      <c r="X205" s="12"/>
      <c r="Y205" s="12"/>
      <c r="Z205" s="12"/>
      <c r="AA205" s="12"/>
      <c r="AB205" s="12"/>
      <c r="AC205" s="12"/>
      <c r="AD205" s="12"/>
      <c r="AE205" s="12"/>
      <c r="AR205" s="202" t="s">
        <v>148</v>
      </c>
      <c r="AT205" s="203" t="s">
        <v>74</v>
      </c>
      <c r="AU205" s="203" t="s">
        <v>83</v>
      </c>
      <c r="AY205" s="202" t="s">
        <v>132</v>
      </c>
      <c r="BK205" s="204">
        <f>SUM(BK206:BK210)</f>
        <v>0</v>
      </c>
    </row>
    <row r="206" s="2" customFormat="1" ht="24.15" customHeight="1">
      <c r="A206" s="40"/>
      <c r="B206" s="41"/>
      <c r="C206" s="207" t="s">
        <v>617</v>
      </c>
      <c r="D206" s="207" t="s">
        <v>140</v>
      </c>
      <c r="E206" s="208" t="s">
        <v>618</v>
      </c>
      <c r="F206" s="209" t="s">
        <v>619</v>
      </c>
      <c r="G206" s="210" t="s">
        <v>620</v>
      </c>
      <c r="H206" s="211">
        <v>1</v>
      </c>
      <c r="I206" s="212"/>
      <c r="J206" s="213">
        <f>ROUND(I206*H206,2)</f>
        <v>0</v>
      </c>
      <c r="K206" s="214"/>
      <c r="L206" s="46"/>
      <c r="M206" s="215" t="s">
        <v>19</v>
      </c>
      <c r="N206" s="216" t="s">
        <v>46</v>
      </c>
      <c r="O206" s="86"/>
      <c r="P206" s="217">
        <f>O206*H206</f>
        <v>0</v>
      </c>
      <c r="Q206" s="217">
        <v>0</v>
      </c>
      <c r="R206" s="217">
        <f>Q206*H206</f>
        <v>0</v>
      </c>
      <c r="S206" s="217">
        <v>0</v>
      </c>
      <c r="T206" s="218">
        <f>S206*H206</f>
        <v>0</v>
      </c>
      <c r="U206" s="40"/>
      <c r="V206" s="40"/>
      <c r="W206" s="40"/>
      <c r="X206" s="40"/>
      <c r="Y206" s="40"/>
      <c r="Z206" s="40"/>
      <c r="AA206" s="40"/>
      <c r="AB206" s="40"/>
      <c r="AC206" s="40"/>
      <c r="AD206" s="40"/>
      <c r="AE206" s="40"/>
      <c r="AR206" s="219" t="s">
        <v>481</v>
      </c>
      <c r="AT206" s="219" t="s">
        <v>140</v>
      </c>
      <c r="AU206" s="219" t="s">
        <v>85</v>
      </c>
      <c r="AY206" s="19" t="s">
        <v>132</v>
      </c>
      <c r="BE206" s="220">
        <f>IF(N206="základní",J206,0)</f>
        <v>0</v>
      </c>
      <c r="BF206" s="220">
        <f>IF(N206="snížená",J206,0)</f>
        <v>0</v>
      </c>
      <c r="BG206" s="220">
        <f>IF(N206="zákl. přenesená",J206,0)</f>
        <v>0</v>
      </c>
      <c r="BH206" s="220">
        <f>IF(N206="sníž. přenesená",J206,0)</f>
        <v>0</v>
      </c>
      <c r="BI206" s="220">
        <f>IF(N206="nulová",J206,0)</f>
        <v>0</v>
      </c>
      <c r="BJ206" s="19" t="s">
        <v>83</v>
      </c>
      <c r="BK206" s="220">
        <f>ROUND(I206*H206,2)</f>
        <v>0</v>
      </c>
      <c r="BL206" s="19" t="s">
        <v>481</v>
      </c>
      <c r="BM206" s="219" t="s">
        <v>621</v>
      </c>
    </row>
    <row r="207" s="2" customFormat="1">
      <c r="A207" s="40"/>
      <c r="B207" s="41"/>
      <c r="C207" s="42"/>
      <c r="D207" s="221" t="s">
        <v>142</v>
      </c>
      <c r="E207" s="42"/>
      <c r="F207" s="222" t="s">
        <v>622</v>
      </c>
      <c r="G207" s="42"/>
      <c r="H207" s="42"/>
      <c r="I207" s="223"/>
      <c r="J207" s="42"/>
      <c r="K207" s="42"/>
      <c r="L207" s="46"/>
      <c r="M207" s="224"/>
      <c r="N207" s="225"/>
      <c r="O207" s="86"/>
      <c r="P207" s="86"/>
      <c r="Q207" s="86"/>
      <c r="R207" s="86"/>
      <c r="S207" s="86"/>
      <c r="T207" s="87"/>
      <c r="U207" s="40"/>
      <c r="V207" s="40"/>
      <c r="W207" s="40"/>
      <c r="X207" s="40"/>
      <c r="Y207" s="40"/>
      <c r="Z207" s="40"/>
      <c r="AA207" s="40"/>
      <c r="AB207" s="40"/>
      <c r="AC207" s="40"/>
      <c r="AD207" s="40"/>
      <c r="AE207" s="40"/>
      <c r="AT207" s="19" t="s">
        <v>142</v>
      </c>
      <c r="AU207" s="19" t="s">
        <v>85</v>
      </c>
    </row>
    <row r="208" s="2" customFormat="1">
      <c r="A208" s="40"/>
      <c r="B208" s="41"/>
      <c r="C208" s="42"/>
      <c r="D208" s="226" t="s">
        <v>143</v>
      </c>
      <c r="E208" s="42"/>
      <c r="F208" s="227" t="s">
        <v>623</v>
      </c>
      <c r="G208" s="42"/>
      <c r="H208" s="42"/>
      <c r="I208" s="223"/>
      <c r="J208" s="42"/>
      <c r="K208" s="42"/>
      <c r="L208" s="46"/>
      <c r="M208" s="224"/>
      <c r="N208" s="225"/>
      <c r="O208" s="86"/>
      <c r="P208" s="86"/>
      <c r="Q208" s="86"/>
      <c r="R208" s="86"/>
      <c r="S208" s="86"/>
      <c r="T208" s="87"/>
      <c r="U208" s="40"/>
      <c r="V208" s="40"/>
      <c r="W208" s="40"/>
      <c r="X208" s="40"/>
      <c r="Y208" s="40"/>
      <c r="Z208" s="40"/>
      <c r="AA208" s="40"/>
      <c r="AB208" s="40"/>
      <c r="AC208" s="40"/>
      <c r="AD208" s="40"/>
      <c r="AE208" s="40"/>
      <c r="AT208" s="19" t="s">
        <v>143</v>
      </c>
      <c r="AU208" s="19" t="s">
        <v>85</v>
      </c>
    </row>
    <row r="209" s="2" customFormat="1" ht="16.5" customHeight="1">
      <c r="A209" s="40"/>
      <c r="B209" s="41"/>
      <c r="C209" s="207" t="s">
        <v>624</v>
      </c>
      <c r="D209" s="207" t="s">
        <v>140</v>
      </c>
      <c r="E209" s="208" t="s">
        <v>625</v>
      </c>
      <c r="F209" s="209" t="s">
        <v>626</v>
      </c>
      <c r="G209" s="210" t="s">
        <v>620</v>
      </c>
      <c r="H209" s="211">
        <v>1</v>
      </c>
      <c r="I209" s="212"/>
      <c r="J209" s="213">
        <f>ROUND(I209*H209,2)</f>
        <v>0</v>
      </c>
      <c r="K209" s="214"/>
      <c r="L209" s="46"/>
      <c r="M209" s="215" t="s">
        <v>19</v>
      </c>
      <c r="N209" s="216" t="s">
        <v>46</v>
      </c>
      <c r="O209" s="86"/>
      <c r="P209" s="217">
        <f>O209*H209</f>
        <v>0</v>
      </c>
      <c r="Q209" s="217">
        <v>0</v>
      </c>
      <c r="R209" s="217">
        <f>Q209*H209</f>
        <v>0</v>
      </c>
      <c r="S209" s="217">
        <v>0</v>
      </c>
      <c r="T209" s="218">
        <f>S209*H209</f>
        <v>0</v>
      </c>
      <c r="U209" s="40"/>
      <c r="V209" s="40"/>
      <c r="W209" s="40"/>
      <c r="X209" s="40"/>
      <c r="Y209" s="40"/>
      <c r="Z209" s="40"/>
      <c r="AA209" s="40"/>
      <c r="AB209" s="40"/>
      <c r="AC209" s="40"/>
      <c r="AD209" s="40"/>
      <c r="AE209" s="40"/>
      <c r="AR209" s="219" t="s">
        <v>481</v>
      </c>
      <c r="AT209" s="219" t="s">
        <v>140</v>
      </c>
      <c r="AU209" s="219" t="s">
        <v>85</v>
      </c>
      <c r="AY209" s="19" t="s">
        <v>132</v>
      </c>
      <c r="BE209" s="220">
        <f>IF(N209="základní",J209,0)</f>
        <v>0</v>
      </c>
      <c r="BF209" s="220">
        <f>IF(N209="snížená",J209,0)</f>
        <v>0</v>
      </c>
      <c r="BG209" s="220">
        <f>IF(N209="zákl. přenesená",J209,0)</f>
        <v>0</v>
      </c>
      <c r="BH209" s="220">
        <f>IF(N209="sníž. přenesená",J209,0)</f>
        <v>0</v>
      </c>
      <c r="BI209" s="220">
        <f>IF(N209="nulová",J209,0)</f>
        <v>0</v>
      </c>
      <c r="BJ209" s="19" t="s">
        <v>83</v>
      </c>
      <c r="BK209" s="220">
        <f>ROUND(I209*H209,2)</f>
        <v>0</v>
      </c>
      <c r="BL209" s="19" t="s">
        <v>481</v>
      </c>
      <c r="BM209" s="219" t="s">
        <v>627</v>
      </c>
    </row>
    <row r="210" s="2" customFormat="1">
      <c r="A210" s="40"/>
      <c r="B210" s="41"/>
      <c r="C210" s="42"/>
      <c r="D210" s="221" t="s">
        <v>142</v>
      </c>
      <c r="E210" s="42"/>
      <c r="F210" s="222" t="s">
        <v>626</v>
      </c>
      <c r="G210" s="42"/>
      <c r="H210" s="42"/>
      <c r="I210" s="223"/>
      <c r="J210" s="42"/>
      <c r="K210" s="42"/>
      <c r="L210" s="46"/>
      <c r="M210" s="224"/>
      <c r="N210" s="225"/>
      <c r="O210" s="86"/>
      <c r="P210" s="86"/>
      <c r="Q210" s="86"/>
      <c r="R210" s="86"/>
      <c r="S210" s="86"/>
      <c r="T210" s="87"/>
      <c r="U210" s="40"/>
      <c r="V210" s="40"/>
      <c r="W210" s="40"/>
      <c r="X210" s="40"/>
      <c r="Y210" s="40"/>
      <c r="Z210" s="40"/>
      <c r="AA210" s="40"/>
      <c r="AB210" s="40"/>
      <c r="AC210" s="40"/>
      <c r="AD210" s="40"/>
      <c r="AE210" s="40"/>
      <c r="AT210" s="19" t="s">
        <v>142</v>
      </c>
      <c r="AU210" s="19" t="s">
        <v>85</v>
      </c>
    </row>
    <row r="211" s="12" customFormat="1" ht="25.92" customHeight="1">
      <c r="A211" s="12"/>
      <c r="B211" s="191"/>
      <c r="C211" s="192"/>
      <c r="D211" s="193" t="s">
        <v>74</v>
      </c>
      <c r="E211" s="194" t="s">
        <v>254</v>
      </c>
      <c r="F211" s="194" t="s">
        <v>255</v>
      </c>
      <c r="G211" s="192"/>
      <c r="H211" s="192"/>
      <c r="I211" s="195"/>
      <c r="J211" s="196">
        <f>BK211</f>
        <v>0</v>
      </c>
      <c r="K211" s="192"/>
      <c r="L211" s="197"/>
      <c r="M211" s="198"/>
      <c r="N211" s="199"/>
      <c r="O211" s="199"/>
      <c r="P211" s="200">
        <f>P212</f>
        <v>0</v>
      </c>
      <c r="Q211" s="199"/>
      <c r="R211" s="200">
        <f>R212</f>
        <v>0</v>
      </c>
      <c r="S211" s="199"/>
      <c r="T211" s="201">
        <f>T212</f>
        <v>0</v>
      </c>
      <c r="U211" s="12"/>
      <c r="V211" s="12"/>
      <c r="W211" s="12"/>
      <c r="X211" s="12"/>
      <c r="Y211" s="12"/>
      <c r="Z211" s="12"/>
      <c r="AA211" s="12"/>
      <c r="AB211" s="12"/>
      <c r="AC211" s="12"/>
      <c r="AD211" s="12"/>
      <c r="AE211" s="12"/>
      <c r="AR211" s="202" t="s">
        <v>167</v>
      </c>
      <c r="AT211" s="203" t="s">
        <v>74</v>
      </c>
      <c r="AU211" s="203" t="s">
        <v>75</v>
      </c>
      <c r="AY211" s="202" t="s">
        <v>132</v>
      </c>
      <c r="BK211" s="204">
        <f>BK212</f>
        <v>0</v>
      </c>
    </row>
    <row r="212" s="12" customFormat="1" ht="22.8" customHeight="1">
      <c r="A212" s="12"/>
      <c r="B212" s="191"/>
      <c r="C212" s="192"/>
      <c r="D212" s="193" t="s">
        <v>74</v>
      </c>
      <c r="E212" s="205" t="s">
        <v>256</v>
      </c>
      <c r="F212" s="205" t="s">
        <v>257</v>
      </c>
      <c r="G212" s="192"/>
      <c r="H212" s="192"/>
      <c r="I212" s="195"/>
      <c r="J212" s="206">
        <f>BK212</f>
        <v>0</v>
      </c>
      <c r="K212" s="192"/>
      <c r="L212" s="197"/>
      <c r="M212" s="198"/>
      <c r="N212" s="199"/>
      <c r="O212" s="199"/>
      <c r="P212" s="200">
        <f>SUM(P213:P215)</f>
        <v>0</v>
      </c>
      <c r="Q212" s="199"/>
      <c r="R212" s="200">
        <f>SUM(R213:R215)</f>
        <v>0</v>
      </c>
      <c r="S212" s="199"/>
      <c r="T212" s="201">
        <f>SUM(T213:T215)</f>
        <v>0</v>
      </c>
      <c r="U212" s="12"/>
      <c r="V212" s="12"/>
      <c r="W212" s="12"/>
      <c r="X212" s="12"/>
      <c r="Y212" s="12"/>
      <c r="Z212" s="12"/>
      <c r="AA212" s="12"/>
      <c r="AB212" s="12"/>
      <c r="AC212" s="12"/>
      <c r="AD212" s="12"/>
      <c r="AE212" s="12"/>
      <c r="AR212" s="202" t="s">
        <v>167</v>
      </c>
      <c r="AT212" s="203" t="s">
        <v>74</v>
      </c>
      <c r="AU212" s="203" t="s">
        <v>83</v>
      </c>
      <c r="AY212" s="202" t="s">
        <v>132</v>
      </c>
      <c r="BK212" s="204">
        <f>SUM(BK213:BK215)</f>
        <v>0</v>
      </c>
    </row>
    <row r="213" s="2" customFormat="1" ht="16.5" customHeight="1">
      <c r="A213" s="40"/>
      <c r="B213" s="41"/>
      <c r="C213" s="207" t="s">
        <v>628</v>
      </c>
      <c r="D213" s="207" t="s">
        <v>140</v>
      </c>
      <c r="E213" s="208" t="s">
        <v>259</v>
      </c>
      <c r="F213" s="209" t="s">
        <v>260</v>
      </c>
      <c r="G213" s="210" t="s">
        <v>151</v>
      </c>
      <c r="H213" s="211">
        <v>1</v>
      </c>
      <c r="I213" s="212"/>
      <c r="J213" s="213">
        <f>ROUND(I213*H213,2)</f>
        <v>0</v>
      </c>
      <c r="K213" s="214"/>
      <c r="L213" s="46"/>
      <c r="M213" s="215" t="s">
        <v>19</v>
      </c>
      <c r="N213" s="216" t="s">
        <v>46</v>
      </c>
      <c r="O213" s="86"/>
      <c r="P213" s="217">
        <f>O213*H213</f>
        <v>0</v>
      </c>
      <c r="Q213" s="217">
        <v>0</v>
      </c>
      <c r="R213" s="217">
        <f>Q213*H213</f>
        <v>0</v>
      </c>
      <c r="S213" s="217">
        <v>0</v>
      </c>
      <c r="T213" s="218">
        <f>S213*H213</f>
        <v>0</v>
      </c>
      <c r="U213" s="40"/>
      <c r="V213" s="40"/>
      <c r="W213" s="40"/>
      <c r="X213" s="40"/>
      <c r="Y213" s="40"/>
      <c r="Z213" s="40"/>
      <c r="AA213" s="40"/>
      <c r="AB213" s="40"/>
      <c r="AC213" s="40"/>
      <c r="AD213" s="40"/>
      <c r="AE213" s="40"/>
      <c r="AR213" s="219" t="s">
        <v>261</v>
      </c>
      <c r="AT213" s="219" t="s">
        <v>140</v>
      </c>
      <c r="AU213" s="219" t="s">
        <v>85</v>
      </c>
      <c r="AY213" s="19" t="s">
        <v>132</v>
      </c>
      <c r="BE213" s="220">
        <f>IF(N213="základní",J213,0)</f>
        <v>0</v>
      </c>
      <c r="BF213" s="220">
        <f>IF(N213="snížená",J213,0)</f>
        <v>0</v>
      </c>
      <c r="BG213" s="220">
        <f>IF(N213="zákl. přenesená",J213,0)</f>
        <v>0</v>
      </c>
      <c r="BH213" s="220">
        <f>IF(N213="sníž. přenesená",J213,0)</f>
        <v>0</v>
      </c>
      <c r="BI213" s="220">
        <f>IF(N213="nulová",J213,0)</f>
        <v>0</v>
      </c>
      <c r="BJ213" s="19" t="s">
        <v>83</v>
      </c>
      <c r="BK213" s="220">
        <f>ROUND(I213*H213,2)</f>
        <v>0</v>
      </c>
      <c r="BL213" s="19" t="s">
        <v>261</v>
      </c>
      <c r="BM213" s="219" t="s">
        <v>629</v>
      </c>
    </row>
    <row r="214" s="2" customFormat="1">
      <c r="A214" s="40"/>
      <c r="B214" s="41"/>
      <c r="C214" s="42"/>
      <c r="D214" s="221" t="s">
        <v>142</v>
      </c>
      <c r="E214" s="42"/>
      <c r="F214" s="222" t="s">
        <v>260</v>
      </c>
      <c r="G214" s="42"/>
      <c r="H214" s="42"/>
      <c r="I214" s="223"/>
      <c r="J214" s="42"/>
      <c r="K214" s="42"/>
      <c r="L214" s="46"/>
      <c r="M214" s="224"/>
      <c r="N214" s="225"/>
      <c r="O214" s="86"/>
      <c r="P214" s="86"/>
      <c r="Q214" s="86"/>
      <c r="R214" s="86"/>
      <c r="S214" s="86"/>
      <c r="T214" s="87"/>
      <c r="U214" s="40"/>
      <c r="V214" s="40"/>
      <c r="W214" s="40"/>
      <c r="X214" s="40"/>
      <c r="Y214" s="40"/>
      <c r="Z214" s="40"/>
      <c r="AA214" s="40"/>
      <c r="AB214" s="40"/>
      <c r="AC214" s="40"/>
      <c r="AD214" s="40"/>
      <c r="AE214" s="40"/>
      <c r="AT214" s="19" t="s">
        <v>142</v>
      </c>
      <c r="AU214" s="19" t="s">
        <v>85</v>
      </c>
    </row>
    <row r="215" s="2" customFormat="1">
      <c r="A215" s="40"/>
      <c r="B215" s="41"/>
      <c r="C215" s="42"/>
      <c r="D215" s="226" t="s">
        <v>143</v>
      </c>
      <c r="E215" s="42"/>
      <c r="F215" s="227" t="s">
        <v>263</v>
      </c>
      <c r="G215" s="42"/>
      <c r="H215" s="42"/>
      <c r="I215" s="223"/>
      <c r="J215" s="42"/>
      <c r="K215" s="42"/>
      <c r="L215" s="46"/>
      <c r="M215" s="261"/>
      <c r="N215" s="262"/>
      <c r="O215" s="263"/>
      <c r="P215" s="263"/>
      <c r="Q215" s="263"/>
      <c r="R215" s="263"/>
      <c r="S215" s="263"/>
      <c r="T215" s="264"/>
      <c r="U215" s="40"/>
      <c r="V215" s="40"/>
      <c r="W215" s="40"/>
      <c r="X215" s="40"/>
      <c r="Y215" s="40"/>
      <c r="Z215" s="40"/>
      <c r="AA215" s="40"/>
      <c r="AB215" s="40"/>
      <c r="AC215" s="40"/>
      <c r="AD215" s="40"/>
      <c r="AE215" s="40"/>
      <c r="AT215" s="19" t="s">
        <v>143</v>
      </c>
      <c r="AU215" s="19" t="s">
        <v>85</v>
      </c>
    </row>
    <row r="216" s="2" customFormat="1" ht="6.96" customHeight="1">
      <c r="A216" s="40"/>
      <c r="B216" s="61"/>
      <c r="C216" s="62"/>
      <c r="D216" s="62"/>
      <c r="E216" s="62"/>
      <c r="F216" s="62"/>
      <c r="G216" s="62"/>
      <c r="H216" s="62"/>
      <c r="I216" s="62"/>
      <c r="J216" s="62"/>
      <c r="K216" s="62"/>
      <c r="L216" s="46"/>
      <c r="M216" s="40"/>
      <c r="O216" s="40"/>
      <c r="P216" s="40"/>
      <c r="Q216" s="40"/>
      <c r="R216" s="40"/>
      <c r="S216" s="40"/>
      <c r="T216" s="40"/>
      <c r="U216" s="40"/>
      <c r="V216" s="40"/>
      <c r="W216" s="40"/>
      <c r="X216" s="40"/>
      <c r="Y216" s="40"/>
      <c r="Z216" s="40"/>
      <c r="AA216" s="40"/>
      <c r="AB216" s="40"/>
      <c r="AC216" s="40"/>
      <c r="AD216" s="40"/>
      <c r="AE216" s="40"/>
    </row>
  </sheetData>
  <sheetProtection sheet="1" autoFilter="0" formatColumns="0" formatRows="0" objects="1" scenarios="1" spinCount="100000" saltValue="YPa3PvD0g6yXrSdWr5Frx+iMo4032jt4ne+p2NYMXA+/koNZR0Z1M43VgYXmPLY3j0Ft1b/EUVxd3pKXYfuWbg==" hashValue="gl2NGQ1c84IoxE786BelGUCvLIyEQFCW4GNW70wj8dqCxQSCN278CR7+nlxhZCcBPflBUijSi8SpaSV7uzgjGA==" algorithmName="SHA-512" password="CC35"/>
  <autoFilter ref="C88:K215"/>
  <mergeCells count="9">
    <mergeCell ref="E7:H7"/>
    <mergeCell ref="E9:H9"/>
    <mergeCell ref="E18:H18"/>
    <mergeCell ref="E27:H27"/>
    <mergeCell ref="E48:H48"/>
    <mergeCell ref="E50:H50"/>
    <mergeCell ref="E79:H79"/>
    <mergeCell ref="E81:H81"/>
    <mergeCell ref="L2:V2"/>
  </mergeCells>
  <hyperlinks>
    <hyperlink ref="F95" r:id="rId1" display="https://podminky.urs.cz/item/CS_URS_2026_01/723111202"/>
    <hyperlink ref="F98" r:id="rId2" display="https://podminky.urs.cz/item/CS_URS_2026_01/723111203"/>
    <hyperlink ref="F101" r:id="rId3" display="https://podminky.urs.cz/item/CS_URS_2026_01/723111206"/>
    <hyperlink ref="F104" r:id="rId4" display="https://podminky.urs.cz/item/CS_URS_2026_01/723120804"/>
    <hyperlink ref="F107" r:id="rId5" display="https://podminky.urs.cz/item/CS_URS_2026_01/723150312"/>
    <hyperlink ref="F110" r:id="rId6" display="https://podminky.urs.cz/item/CS_URS_2026_01/723150318"/>
    <hyperlink ref="F113" r:id="rId7" display="https://podminky.urs.cz/item/CS_URS_2026_01/723221302"/>
    <hyperlink ref="F116" r:id="rId8" display="https://podminky.urs.cz/item/CS_URS_2026_01/723230102"/>
    <hyperlink ref="F119" r:id="rId9" display="https://podminky.urs.cz/item/CS_URS_2026_01/723231166"/>
    <hyperlink ref="F122" r:id="rId10" display="https://podminky.urs.cz/item/CS_URS_2026_01/723233005"/>
    <hyperlink ref="F125" r:id="rId11" display="https://podminky.urs.cz/item/CS_URS_2026_01/998723311"/>
    <hyperlink ref="F128" r:id="rId12" display="https://podminky.urs.cz/item/CS_URS_2026_01/723150804"/>
    <hyperlink ref="F131" r:id="rId13" display="https://podminky.urs.cz/item/CS_URS_2026_01/723120805"/>
    <hyperlink ref="F164" r:id="rId14" display="https://podminky.urs.cz/item/CS_URS_2026_01/899921121"/>
    <hyperlink ref="F172" r:id="rId15" display="https://podminky.urs.cz/item/CS_URS_2026_01/727112021"/>
    <hyperlink ref="F178" r:id="rId16" display="https://podminky.urs.cz/item/CS_URS_2026_01/783614551"/>
    <hyperlink ref="F181" r:id="rId17" display="https://podminky.urs.cz/item/CS_URS_2026_01/783614591"/>
    <hyperlink ref="F184" r:id="rId18" display="https://podminky.urs.cz/item/CS_URS_2026_01/783615551"/>
    <hyperlink ref="F187" r:id="rId19" display="https://podminky.urs.cz/item/CS_URS_2026_01/783615591"/>
    <hyperlink ref="F190" r:id="rId20" display="https://podminky.urs.cz/item/CS_URS_2026_01/783617601"/>
    <hyperlink ref="F193" r:id="rId21" display="https://podminky.urs.cz/item/CS_URS_2026_01/783617681"/>
    <hyperlink ref="F198" r:id="rId22" display="https://podminky.urs.cz/item/CS_URS_2026_01/230170011"/>
    <hyperlink ref="F201" r:id="rId23" display="https://podminky.urs.cz/item/CS_URS_2026_01/230170012"/>
    <hyperlink ref="F204" r:id="rId24" display="https://podminky.urs.cz/item/CS_URS_2026_01/230170015"/>
    <hyperlink ref="F208" r:id="rId25" display="https://podminky.urs.cz/item/CS_URS_2026_01/580506036"/>
    <hyperlink ref="F215" r:id="rId26" display="https://podminky.urs.cz/item/CS_URS_2026_01/013254000"/>
  </hyperlinks>
  <pageMargins left="0.39375" right="0.39375" top="0.39375" bottom="0.39375" header="0" footer="0"/>
  <pageSetup paperSize="9" orientation="portrait" blackAndWhite="1" fitToHeight="100"/>
  <headerFooter>
    <oddFooter>&amp;CStrana &amp;P z &amp;N</oddFooter>
  </headerFooter>
  <drawing r:id="rId27"/>
</worksheet>
</file>

<file path=xl/worksheets/sheet5.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hidden="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19" t="s">
        <v>94</v>
      </c>
    </row>
    <row r="3" s="1" customFormat="1" ht="6.96" customHeight="1">
      <c r="B3" s="130"/>
      <c r="C3" s="131"/>
      <c r="D3" s="131"/>
      <c r="E3" s="131"/>
      <c r="F3" s="131"/>
      <c r="G3" s="131"/>
      <c r="H3" s="131"/>
      <c r="I3" s="131"/>
      <c r="J3" s="131"/>
      <c r="K3" s="131"/>
      <c r="L3" s="22"/>
      <c r="AT3" s="19" t="s">
        <v>85</v>
      </c>
    </row>
    <row r="4" s="1" customFormat="1" ht="24.96" customHeight="1">
      <c r="B4" s="22"/>
      <c r="D4" s="132" t="s">
        <v>98</v>
      </c>
      <c r="L4" s="22"/>
      <c r="M4" s="133" t="s">
        <v>10</v>
      </c>
      <c r="AT4" s="19" t="s">
        <v>4</v>
      </c>
    </row>
    <row r="5" s="1" customFormat="1" ht="6.96" customHeight="1">
      <c r="B5" s="22"/>
      <c r="L5" s="22"/>
    </row>
    <row r="6" s="1" customFormat="1" ht="12" customHeight="1">
      <c r="B6" s="22"/>
      <c r="D6" s="134" t="s">
        <v>16</v>
      </c>
      <c r="L6" s="22"/>
    </row>
    <row r="7" s="1" customFormat="1" ht="16.5" customHeight="1">
      <c r="B7" s="22"/>
      <c r="E7" s="135" t="str">
        <f>'Rekapitulace stavby'!K6</f>
        <v>Sokolovna Turnov - Rekonstrukce kotelny</v>
      </c>
      <c r="F7" s="134"/>
      <c r="G7" s="134"/>
      <c r="H7" s="134"/>
      <c r="L7" s="22"/>
    </row>
    <row r="8" s="2" customFormat="1" ht="12" customHeight="1">
      <c r="A8" s="40"/>
      <c r="B8" s="46"/>
      <c r="C8" s="40"/>
      <c r="D8" s="134" t="s">
        <v>99</v>
      </c>
      <c r="E8" s="40"/>
      <c r="F8" s="40"/>
      <c r="G8" s="40"/>
      <c r="H8" s="40"/>
      <c r="I8" s="40"/>
      <c r="J8" s="40"/>
      <c r="K8" s="40"/>
      <c r="L8" s="136"/>
      <c r="S8" s="40"/>
      <c r="T8" s="40"/>
      <c r="U8" s="40"/>
      <c r="V8" s="40"/>
      <c r="W8" s="40"/>
      <c r="X8" s="40"/>
      <c r="Y8" s="40"/>
      <c r="Z8" s="40"/>
      <c r="AA8" s="40"/>
      <c r="AB8" s="40"/>
      <c r="AC8" s="40"/>
      <c r="AD8" s="40"/>
      <c r="AE8" s="40"/>
    </row>
    <row r="9" s="2" customFormat="1" ht="16.5" customHeight="1">
      <c r="A9" s="40"/>
      <c r="B9" s="46"/>
      <c r="C9" s="40"/>
      <c r="D9" s="40"/>
      <c r="E9" s="137" t="s">
        <v>630</v>
      </c>
      <c r="F9" s="40"/>
      <c r="G9" s="40"/>
      <c r="H9" s="40"/>
      <c r="I9" s="40"/>
      <c r="J9" s="40"/>
      <c r="K9" s="40"/>
      <c r="L9" s="136"/>
      <c r="S9" s="40"/>
      <c r="T9" s="40"/>
      <c r="U9" s="40"/>
      <c r="V9" s="40"/>
      <c r="W9" s="40"/>
      <c r="X9" s="40"/>
      <c r="Y9" s="40"/>
      <c r="Z9" s="40"/>
      <c r="AA9" s="40"/>
      <c r="AB9" s="40"/>
      <c r="AC9" s="40"/>
      <c r="AD9" s="40"/>
      <c r="AE9" s="40"/>
    </row>
    <row r="10" s="2" customFormat="1">
      <c r="A10" s="40"/>
      <c r="B10" s="46"/>
      <c r="C10" s="40"/>
      <c r="D10" s="40"/>
      <c r="E10" s="40"/>
      <c r="F10" s="40"/>
      <c r="G10" s="40"/>
      <c r="H10" s="40"/>
      <c r="I10" s="40"/>
      <c r="J10" s="40"/>
      <c r="K10" s="40"/>
      <c r="L10" s="136"/>
      <c r="S10" s="40"/>
      <c r="T10" s="40"/>
      <c r="U10" s="40"/>
      <c r="V10" s="40"/>
      <c r="W10" s="40"/>
      <c r="X10" s="40"/>
      <c r="Y10" s="40"/>
      <c r="Z10" s="40"/>
      <c r="AA10" s="40"/>
      <c r="AB10" s="40"/>
      <c r="AC10" s="40"/>
      <c r="AD10" s="40"/>
      <c r="AE10" s="40"/>
    </row>
    <row r="11" s="2" customFormat="1" ht="12" customHeight="1">
      <c r="A11" s="40"/>
      <c r="B11" s="46"/>
      <c r="C11" s="40"/>
      <c r="D11" s="134" t="s">
        <v>18</v>
      </c>
      <c r="E11" s="40"/>
      <c r="F11" s="138" t="s">
        <v>19</v>
      </c>
      <c r="G11" s="40"/>
      <c r="H11" s="40"/>
      <c r="I11" s="134" t="s">
        <v>20</v>
      </c>
      <c r="J11" s="138" t="s">
        <v>19</v>
      </c>
      <c r="K11" s="40"/>
      <c r="L11" s="136"/>
      <c r="S11" s="40"/>
      <c r="T11" s="40"/>
      <c r="U11" s="40"/>
      <c r="V11" s="40"/>
      <c r="W11" s="40"/>
      <c r="X11" s="40"/>
      <c r="Y11" s="40"/>
      <c r="Z11" s="40"/>
      <c r="AA11" s="40"/>
      <c r="AB11" s="40"/>
      <c r="AC11" s="40"/>
      <c r="AD11" s="40"/>
      <c r="AE11" s="40"/>
    </row>
    <row r="12" s="2" customFormat="1" ht="12" customHeight="1">
      <c r="A12" s="40"/>
      <c r="B12" s="46"/>
      <c r="C12" s="40"/>
      <c r="D12" s="134" t="s">
        <v>21</v>
      </c>
      <c r="E12" s="40"/>
      <c r="F12" s="138" t="s">
        <v>22</v>
      </c>
      <c r="G12" s="40"/>
      <c r="H12" s="40"/>
      <c r="I12" s="134" t="s">
        <v>23</v>
      </c>
      <c r="J12" s="139" t="str">
        <f>'Rekapitulace stavby'!AN8</f>
        <v>17. 2. 2026</v>
      </c>
      <c r="K12" s="40"/>
      <c r="L12" s="136"/>
      <c r="S12" s="40"/>
      <c r="T12" s="40"/>
      <c r="U12" s="40"/>
      <c r="V12" s="40"/>
      <c r="W12" s="40"/>
      <c r="X12" s="40"/>
      <c r="Y12" s="40"/>
      <c r="Z12" s="40"/>
      <c r="AA12" s="40"/>
      <c r="AB12" s="40"/>
      <c r="AC12" s="40"/>
      <c r="AD12" s="40"/>
      <c r="AE12" s="40"/>
    </row>
    <row r="13" s="2" customFormat="1" ht="10.8" customHeight="1">
      <c r="A13" s="40"/>
      <c r="B13" s="46"/>
      <c r="C13" s="40"/>
      <c r="D13" s="40"/>
      <c r="E13" s="40"/>
      <c r="F13" s="40"/>
      <c r="G13" s="40"/>
      <c r="H13" s="40"/>
      <c r="I13" s="40"/>
      <c r="J13" s="40"/>
      <c r="K13" s="40"/>
      <c r="L13" s="136"/>
      <c r="S13" s="40"/>
      <c r="T13" s="40"/>
      <c r="U13" s="40"/>
      <c r="V13" s="40"/>
      <c r="W13" s="40"/>
      <c r="X13" s="40"/>
      <c r="Y13" s="40"/>
      <c r="Z13" s="40"/>
      <c r="AA13" s="40"/>
      <c r="AB13" s="40"/>
      <c r="AC13" s="40"/>
      <c r="AD13" s="40"/>
      <c r="AE13" s="40"/>
    </row>
    <row r="14" s="2" customFormat="1" ht="12" customHeight="1">
      <c r="A14" s="40"/>
      <c r="B14" s="46"/>
      <c r="C14" s="40"/>
      <c r="D14" s="134" t="s">
        <v>25</v>
      </c>
      <c r="E14" s="40"/>
      <c r="F14" s="40"/>
      <c r="G14" s="40"/>
      <c r="H14" s="40"/>
      <c r="I14" s="134" t="s">
        <v>26</v>
      </c>
      <c r="J14" s="138" t="s">
        <v>27</v>
      </c>
      <c r="K14" s="40"/>
      <c r="L14" s="136"/>
      <c r="S14" s="40"/>
      <c r="T14" s="40"/>
      <c r="U14" s="40"/>
      <c r="V14" s="40"/>
      <c r="W14" s="40"/>
      <c r="X14" s="40"/>
      <c r="Y14" s="40"/>
      <c r="Z14" s="40"/>
      <c r="AA14" s="40"/>
      <c r="AB14" s="40"/>
      <c r="AC14" s="40"/>
      <c r="AD14" s="40"/>
      <c r="AE14" s="40"/>
    </row>
    <row r="15" s="2" customFormat="1" ht="18" customHeight="1">
      <c r="A15" s="40"/>
      <c r="B15" s="46"/>
      <c r="C15" s="40"/>
      <c r="D15" s="40"/>
      <c r="E15" s="138" t="s">
        <v>28</v>
      </c>
      <c r="F15" s="40"/>
      <c r="G15" s="40"/>
      <c r="H15" s="40"/>
      <c r="I15" s="134" t="s">
        <v>29</v>
      </c>
      <c r="J15" s="138" t="s">
        <v>19</v>
      </c>
      <c r="K15" s="40"/>
      <c r="L15" s="136"/>
      <c r="S15" s="40"/>
      <c r="T15" s="40"/>
      <c r="U15" s="40"/>
      <c r="V15" s="40"/>
      <c r="W15" s="40"/>
      <c r="X15" s="40"/>
      <c r="Y15" s="40"/>
      <c r="Z15" s="40"/>
      <c r="AA15" s="40"/>
      <c r="AB15" s="40"/>
      <c r="AC15" s="40"/>
      <c r="AD15" s="40"/>
      <c r="AE15" s="40"/>
    </row>
    <row r="16" s="2" customFormat="1" ht="6.96" customHeight="1">
      <c r="A16" s="40"/>
      <c r="B16" s="46"/>
      <c r="C16" s="40"/>
      <c r="D16" s="40"/>
      <c r="E16" s="40"/>
      <c r="F16" s="40"/>
      <c r="G16" s="40"/>
      <c r="H16" s="40"/>
      <c r="I16" s="40"/>
      <c r="J16" s="40"/>
      <c r="K16" s="40"/>
      <c r="L16" s="136"/>
      <c r="S16" s="40"/>
      <c r="T16" s="40"/>
      <c r="U16" s="40"/>
      <c r="V16" s="40"/>
      <c r="W16" s="40"/>
      <c r="X16" s="40"/>
      <c r="Y16" s="40"/>
      <c r="Z16" s="40"/>
      <c r="AA16" s="40"/>
      <c r="AB16" s="40"/>
      <c r="AC16" s="40"/>
      <c r="AD16" s="40"/>
      <c r="AE16" s="40"/>
    </row>
    <row r="17" s="2" customFormat="1" ht="12" customHeight="1">
      <c r="A17" s="40"/>
      <c r="B17" s="46"/>
      <c r="C17" s="40"/>
      <c r="D17" s="134" t="s">
        <v>30</v>
      </c>
      <c r="E17" s="40"/>
      <c r="F17" s="40"/>
      <c r="G17" s="40"/>
      <c r="H17" s="40"/>
      <c r="I17" s="134" t="s">
        <v>26</v>
      </c>
      <c r="J17" s="35" t="str">
        <f>'Rekapitulace stavby'!AN13</f>
        <v>Vyplň údaj</v>
      </c>
      <c r="K17" s="40"/>
      <c r="L17" s="136"/>
      <c r="S17" s="40"/>
      <c r="T17" s="40"/>
      <c r="U17" s="40"/>
      <c r="V17" s="40"/>
      <c r="W17" s="40"/>
      <c r="X17" s="40"/>
      <c r="Y17" s="40"/>
      <c r="Z17" s="40"/>
      <c r="AA17" s="40"/>
      <c r="AB17" s="40"/>
      <c r="AC17" s="40"/>
      <c r="AD17" s="40"/>
      <c r="AE17" s="40"/>
    </row>
    <row r="18" s="2" customFormat="1" ht="18" customHeight="1">
      <c r="A18" s="40"/>
      <c r="B18" s="46"/>
      <c r="C18" s="40"/>
      <c r="D18" s="40"/>
      <c r="E18" s="35" t="str">
        <f>'Rekapitulace stavby'!E14</f>
        <v>Vyplň údaj</v>
      </c>
      <c r="F18" s="138"/>
      <c r="G18" s="138"/>
      <c r="H18" s="138"/>
      <c r="I18" s="134" t="s">
        <v>29</v>
      </c>
      <c r="J18" s="35" t="str">
        <f>'Rekapitulace stavby'!AN14</f>
        <v>Vyplň údaj</v>
      </c>
      <c r="K18" s="40"/>
      <c r="L18" s="136"/>
      <c r="S18" s="40"/>
      <c r="T18" s="40"/>
      <c r="U18" s="40"/>
      <c r="V18" s="40"/>
      <c r="W18" s="40"/>
      <c r="X18" s="40"/>
      <c r="Y18" s="40"/>
      <c r="Z18" s="40"/>
      <c r="AA18" s="40"/>
      <c r="AB18" s="40"/>
      <c r="AC18" s="40"/>
      <c r="AD18" s="40"/>
      <c r="AE18" s="40"/>
    </row>
    <row r="19" s="2" customFormat="1" ht="6.96" customHeight="1">
      <c r="A19" s="40"/>
      <c r="B19" s="46"/>
      <c r="C19" s="40"/>
      <c r="D19" s="40"/>
      <c r="E19" s="40"/>
      <c r="F19" s="40"/>
      <c r="G19" s="40"/>
      <c r="H19" s="40"/>
      <c r="I19" s="40"/>
      <c r="J19" s="40"/>
      <c r="K19" s="40"/>
      <c r="L19" s="136"/>
      <c r="S19" s="40"/>
      <c r="T19" s="40"/>
      <c r="U19" s="40"/>
      <c r="V19" s="40"/>
      <c r="W19" s="40"/>
      <c r="X19" s="40"/>
      <c r="Y19" s="40"/>
      <c r="Z19" s="40"/>
      <c r="AA19" s="40"/>
      <c r="AB19" s="40"/>
      <c r="AC19" s="40"/>
      <c r="AD19" s="40"/>
      <c r="AE19" s="40"/>
    </row>
    <row r="20" s="2" customFormat="1" ht="12" customHeight="1">
      <c r="A20" s="40"/>
      <c r="B20" s="46"/>
      <c r="C20" s="40"/>
      <c r="D20" s="134" t="s">
        <v>32</v>
      </c>
      <c r="E20" s="40"/>
      <c r="F20" s="40"/>
      <c r="G20" s="40"/>
      <c r="H20" s="40"/>
      <c r="I20" s="134" t="s">
        <v>26</v>
      </c>
      <c r="J20" s="138" t="s">
        <v>33</v>
      </c>
      <c r="K20" s="40"/>
      <c r="L20" s="136"/>
      <c r="S20" s="40"/>
      <c r="T20" s="40"/>
      <c r="U20" s="40"/>
      <c r="V20" s="40"/>
      <c r="W20" s="40"/>
      <c r="X20" s="40"/>
      <c r="Y20" s="40"/>
      <c r="Z20" s="40"/>
      <c r="AA20" s="40"/>
      <c r="AB20" s="40"/>
      <c r="AC20" s="40"/>
      <c r="AD20" s="40"/>
      <c r="AE20" s="40"/>
    </row>
    <row r="21" s="2" customFormat="1" ht="18" customHeight="1">
      <c r="A21" s="40"/>
      <c r="B21" s="46"/>
      <c r="C21" s="40"/>
      <c r="D21" s="40"/>
      <c r="E21" s="138" t="s">
        <v>34</v>
      </c>
      <c r="F21" s="40"/>
      <c r="G21" s="40"/>
      <c r="H21" s="40"/>
      <c r="I21" s="134" t="s">
        <v>29</v>
      </c>
      <c r="J21" s="138" t="s">
        <v>35</v>
      </c>
      <c r="K21" s="40"/>
      <c r="L21" s="136"/>
      <c r="S21" s="40"/>
      <c r="T21" s="40"/>
      <c r="U21" s="40"/>
      <c r="V21" s="40"/>
      <c r="W21" s="40"/>
      <c r="X21" s="40"/>
      <c r="Y21" s="40"/>
      <c r="Z21" s="40"/>
      <c r="AA21" s="40"/>
      <c r="AB21" s="40"/>
      <c r="AC21" s="40"/>
      <c r="AD21" s="40"/>
      <c r="AE21" s="40"/>
    </row>
    <row r="22" s="2" customFormat="1" ht="6.96" customHeight="1">
      <c r="A22" s="40"/>
      <c r="B22" s="46"/>
      <c r="C22" s="40"/>
      <c r="D22" s="40"/>
      <c r="E22" s="40"/>
      <c r="F22" s="40"/>
      <c r="G22" s="40"/>
      <c r="H22" s="40"/>
      <c r="I22" s="40"/>
      <c r="J22" s="40"/>
      <c r="K22" s="40"/>
      <c r="L22" s="136"/>
      <c r="S22" s="40"/>
      <c r="T22" s="40"/>
      <c r="U22" s="40"/>
      <c r="V22" s="40"/>
      <c r="W22" s="40"/>
      <c r="X22" s="40"/>
      <c r="Y22" s="40"/>
      <c r="Z22" s="40"/>
      <c r="AA22" s="40"/>
      <c r="AB22" s="40"/>
      <c r="AC22" s="40"/>
      <c r="AD22" s="40"/>
      <c r="AE22" s="40"/>
    </row>
    <row r="23" s="2" customFormat="1" ht="12" customHeight="1">
      <c r="A23" s="40"/>
      <c r="B23" s="46"/>
      <c r="C23" s="40"/>
      <c r="D23" s="134" t="s">
        <v>37</v>
      </c>
      <c r="E23" s="40"/>
      <c r="F23" s="40"/>
      <c r="G23" s="40"/>
      <c r="H23" s="40"/>
      <c r="I23" s="134" t="s">
        <v>26</v>
      </c>
      <c r="J23" s="138" t="str">
        <f>IF('Rekapitulace stavby'!AN19="","",'Rekapitulace stavby'!AN19)</f>
        <v/>
      </c>
      <c r="K23" s="40"/>
      <c r="L23" s="136"/>
      <c r="S23" s="40"/>
      <c r="T23" s="40"/>
      <c r="U23" s="40"/>
      <c r="V23" s="40"/>
      <c r="W23" s="40"/>
      <c r="X23" s="40"/>
      <c r="Y23" s="40"/>
      <c r="Z23" s="40"/>
      <c r="AA23" s="40"/>
      <c r="AB23" s="40"/>
      <c r="AC23" s="40"/>
      <c r="AD23" s="40"/>
      <c r="AE23" s="40"/>
    </row>
    <row r="24" s="2" customFormat="1" ht="18" customHeight="1">
      <c r="A24" s="40"/>
      <c r="B24" s="46"/>
      <c r="C24" s="40"/>
      <c r="D24" s="40"/>
      <c r="E24" s="138" t="str">
        <f>IF('Rekapitulace stavby'!E20="","",'Rekapitulace stavby'!E20)</f>
        <v xml:space="preserve"> </v>
      </c>
      <c r="F24" s="40"/>
      <c r="G24" s="40"/>
      <c r="H24" s="40"/>
      <c r="I24" s="134" t="s">
        <v>29</v>
      </c>
      <c r="J24" s="138" t="str">
        <f>IF('Rekapitulace stavby'!AN20="","",'Rekapitulace stavby'!AN20)</f>
        <v/>
      </c>
      <c r="K24" s="40"/>
      <c r="L24" s="136"/>
      <c r="S24" s="40"/>
      <c r="T24" s="40"/>
      <c r="U24" s="40"/>
      <c r="V24" s="40"/>
      <c r="W24" s="40"/>
      <c r="X24" s="40"/>
      <c r="Y24" s="40"/>
      <c r="Z24" s="40"/>
      <c r="AA24" s="40"/>
      <c r="AB24" s="40"/>
      <c r="AC24" s="40"/>
      <c r="AD24" s="40"/>
      <c r="AE24" s="40"/>
    </row>
    <row r="25" s="2" customFormat="1" ht="6.96" customHeight="1">
      <c r="A25" s="40"/>
      <c r="B25" s="46"/>
      <c r="C25" s="40"/>
      <c r="D25" s="40"/>
      <c r="E25" s="40"/>
      <c r="F25" s="40"/>
      <c r="G25" s="40"/>
      <c r="H25" s="40"/>
      <c r="I25" s="40"/>
      <c r="J25" s="40"/>
      <c r="K25" s="40"/>
      <c r="L25" s="136"/>
      <c r="S25" s="40"/>
      <c r="T25" s="40"/>
      <c r="U25" s="40"/>
      <c r="V25" s="40"/>
      <c r="W25" s="40"/>
      <c r="X25" s="40"/>
      <c r="Y25" s="40"/>
      <c r="Z25" s="40"/>
      <c r="AA25" s="40"/>
      <c r="AB25" s="40"/>
      <c r="AC25" s="40"/>
      <c r="AD25" s="40"/>
      <c r="AE25" s="40"/>
    </row>
    <row r="26" s="2" customFormat="1" ht="12" customHeight="1">
      <c r="A26" s="40"/>
      <c r="B26" s="46"/>
      <c r="C26" s="40"/>
      <c r="D26" s="134" t="s">
        <v>39</v>
      </c>
      <c r="E26" s="40"/>
      <c r="F26" s="40"/>
      <c r="G26" s="40"/>
      <c r="H26" s="40"/>
      <c r="I26" s="40"/>
      <c r="J26" s="40"/>
      <c r="K26" s="40"/>
      <c r="L26" s="136"/>
      <c r="S26" s="40"/>
      <c r="T26" s="40"/>
      <c r="U26" s="40"/>
      <c r="V26" s="40"/>
      <c r="W26" s="40"/>
      <c r="X26" s="40"/>
      <c r="Y26" s="40"/>
      <c r="Z26" s="40"/>
      <c r="AA26" s="40"/>
      <c r="AB26" s="40"/>
      <c r="AC26" s="40"/>
      <c r="AD26" s="40"/>
      <c r="AE26" s="40"/>
    </row>
    <row r="27" s="8" customFormat="1" ht="16.5" customHeight="1">
      <c r="A27" s="140"/>
      <c r="B27" s="141"/>
      <c r="C27" s="140"/>
      <c r="D27" s="140"/>
      <c r="E27" s="142" t="s">
        <v>19</v>
      </c>
      <c r="F27" s="142"/>
      <c r="G27" s="142"/>
      <c r="H27" s="142"/>
      <c r="I27" s="140"/>
      <c r="J27" s="140"/>
      <c r="K27" s="140"/>
      <c r="L27" s="143"/>
      <c r="S27" s="140"/>
      <c r="T27" s="140"/>
      <c r="U27" s="140"/>
      <c r="V27" s="140"/>
      <c r="W27" s="140"/>
      <c r="X27" s="140"/>
      <c r="Y27" s="140"/>
      <c r="Z27" s="140"/>
      <c r="AA27" s="140"/>
      <c r="AB27" s="140"/>
      <c r="AC27" s="140"/>
      <c r="AD27" s="140"/>
      <c r="AE27" s="140"/>
    </row>
    <row r="28" s="2" customFormat="1" ht="6.96" customHeight="1">
      <c r="A28" s="40"/>
      <c r="B28" s="46"/>
      <c r="C28" s="40"/>
      <c r="D28" s="40"/>
      <c r="E28" s="40"/>
      <c r="F28" s="40"/>
      <c r="G28" s="40"/>
      <c r="H28" s="40"/>
      <c r="I28" s="40"/>
      <c r="J28" s="40"/>
      <c r="K28" s="40"/>
      <c r="L28" s="136"/>
      <c r="S28" s="40"/>
      <c r="T28" s="40"/>
      <c r="U28" s="40"/>
      <c r="V28" s="40"/>
      <c r="W28" s="40"/>
      <c r="X28" s="40"/>
      <c r="Y28" s="40"/>
      <c r="Z28" s="40"/>
      <c r="AA28" s="40"/>
      <c r="AB28" s="40"/>
      <c r="AC28" s="40"/>
      <c r="AD28" s="40"/>
      <c r="AE28" s="40"/>
    </row>
    <row r="29" s="2" customFormat="1" ht="6.96" customHeight="1">
      <c r="A29" s="40"/>
      <c r="B29" s="46"/>
      <c r="C29" s="40"/>
      <c r="D29" s="144"/>
      <c r="E29" s="144"/>
      <c r="F29" s="144"/>
      <c r="G29" s="144"/>
      <c r="H29" s="144"/>
      <c r="I29" s="144"/>
      <c r="J29" s="144"/>
      <c r="K29" s="144"/>
      <c r="L29" s="136"/>
      <c r="S29" s="40"/>
      <c r="T29" s="40"/>
      <c r="U29" s="40"/>
      <c r="V29" s="40"/>
      <c r="W29" s="40"/>
      <c r="X29" s="40"/>
      <c r="Y29" s="40"/>
      <c r="Z29" s="40"/>
      <c r="AA29" s="40"/>
      <c r="AB29" s="40"/>
      <c r="AC29" s="40"/>
      <c r="AD29" s="40"/>
      <c r="AE29" s="40"/>
    </row>
    <row r="30" s="2" customFormat="1" ht="25.44" customHeight="1">
      <c r="A30" s="40"/>
      <c r="B30" s="46"/>
      <c r="C30" s="40"/>
      <c r="D30" s="145" t="s">
        <v>41</v>
      </c>
      <c r="E30" s="40"/>
      <c r="F30" s="40"/>
      <c r="G30" s="40"/>
      <c r="H30" s="40"/>
      <c r="I30" s="40"/>
      <c r="J30" s="146">
        <f>ROUND(J92, 2)</f>
        <v>0</v>
      </c>
      <c r="K30" s="40"/>
      <c r="L30" s="136"/>
      <c r="S30" s="40"/>
      <c r="T30" s="40"/>
      <c r="U30" s="40"/>
      <c r="V30" s="40"/>
      <c r="W30" s="40"/>
      <c r="X30" s="40"/>
      <c r="Y30" s="40"/>
      <c r="Z30" s="40"/>
      <c r="AA30" s="40"/>
      <c r="AB30" s="40"/>
      <c r="AC30" s="40"/>
      <c r="AD30" s="40"/>
      <c r="AE30" s="40"/>
    </row>
    <row r="31" s="2" customFormat="1" ht="6.96" customHeight="1">
      <c r="A31" s="40"/>
      <c r="B31" s="46"/>
      <c r="C31" s="40"/>
      <c r="D31" s="144"/>
      <c r="E31" s="144"/>
      <c r="F31" s="144"/>
      <c r="G31" s="144"/>
      <c r="H31" s="144"/>
      <c r="I31" s="144"/>
      <c r="J31" s="144"/>
      <c r="K31" s="144"/>
      <c r="L31" s="136"/>
      <c r="S31" s="40"/>
      <c r="T31" s="40"/>
      <c r="U31" s="40"/>
      <c r="V31" s="40"/>
      <c r="W31" s="40"/>
      <c r="X31" s="40"/>
      <c r="Y31" s="40"/>
      <c r="Z31" s="40"/>
      <c r="AA31" s="40"/>
      <c r="AB31" s="40"/>
      <c r="AC31" s="40"/>
      <c r="AD31" s="40"/>
      <c r="AE31" s="40"/>
    </row>
    <row r="32" s="2" customFormat="1" ht="14.4" customHeight="1">
      <c r="A32" s="40"/>
      <c r="B32" s="46"/>
      <c r="C32" s="40"/>
      <c r="D32" s="40"/>
      <c r="E32" s="40"/>
      <c r="F32" s="147" t="s">
        <v>43</v>
      </c>
      <c r="G32" s="40"/>
      <c r="H32" s="40"/>
      <c r="I32" s="147" t="s">
        <v>42</v>
      </c>
      <c r="J32" s="147" t="s">
        <v>44</v>
      </c>
      <c r="K32" s="40"/>
      <c r="L32" s="136"/>
      <c r="S32" s="40"/>
      <c r="T32" s="40"/>
      <c r="U32" s="40"/>
      <c r="V32" s="40"/>
      <c r="W32" s="40"/>
      <c r="X32" s="40"/>
      <c r="Y32" s="40"/>
      <c r="Z32" s="40"/>
      <c r="AA32" s="40"/>
      <c r="AB32" s="40"/>
      <c r="AC32" s="40"/>
      <c r="AD32" s="40"/>
      <c r="AE32" s="40"/>
    </row>
    <row r="33" s="2" customFormat="1" ht="14.4" customHeight="1">
      <c r="A33" s="40"/>
      <c r="B33" s="46"/>
      <c r="C33" s="40"/>
      <c r="D33" s="148" t="s">
        <v>45</v>
      </c>
      <c r="E33" s="134" t="s">
        <v>46</v>
      </c>
      <c r="F33" s="149">
        <f>ROUND((SUM(BE92:BE427)),  2)</f>
        <v>0</v>
      </c>
      <c r="G33" s="40"/>
      <c r="H33" s="40"/>
      <c r="I33" s="150">
        <v>0.20999999999999999</v>
      </c>
      <c r="J33" s="149">
        <f>ROUND(((SUM(BE92:BE427))*I33),  2)</f>
        <v>0</v>
      </c>
      <c r="K33" s="40"/>
      <c r="L33" s="136"/>
      <c r="S33" s="40"/>
      <c r="T33" s="40"/>
      <c r="U33" s="40"/>
      <c r="V33" s="40"/>
      <c r="W33" s="40"/>
      <c r="X33" s="40"/>
      <c r="Y33" s="40"/>
      <c r="Z33" s="40"/>
      <c r="AA33" s="40"/>
      <c r="AB33" s="40"/>
      <c r="AC33" s="40"/>
      <c r="AD33" s="40"/>
      <c r="AE33" s="40"/>
    </row>
    <row r="34" s="2" customFormat="1" ht="14.4" customHeight="1">
      <c r="A34" s="40"/>
      <c r="B34" s="46"/>
      <c r="C34" s="40"/>
      <c r="D34" s="40"/>
      <c r="E34" s="134" t="s">
        <v>47</v>
      </c>
      <c r="F34" s="149">
        <f>ROUND((SUM(BF92:BF427)),  2)</f>
        <v>0</v>
      </c>
      <c r="G34" s="40"/>
      <c r="H34" s="40"/>
      <c r="I34" s="150">
        <v>0.12</v>
      </c>
      <c r="J34" s="149">
        <f>ROUND(((SUM(BF92:BF427))*I34),  2)</f>
        <v>0</v>
      </c>
      <c r="K34" s="40"/>
      <c r="L34" s="136"/>
      <c r="S34" s="40"/>
      <c r="T34" s="40"/>
      <c r="U34" s="40"/>
      <c r="V34" s="40"/>
      <c r="W34" s="40"/>
      <c r="X34" s="40"/>
      <c r="Y34" s="40"/>
      <c r="Z34" s="40"/>
      <c r="AA34" s="40"/>
      <c r="AB34" s="40"/>
      <c r="AC34" s="40"/>
      <c r="AD34" s="40"/>
      <c r="AE34" s="40"/>
    </row>
    <row r="35" hidden="1" s="2" customFormat="1" ht="14.4" customHeight="1">
      <c r="A35" s="40"/>
      <c r="B35" s="46"/>
      <c r="C35" s="40"/>
      <c r="D35" s="40"/>
      <c r="E35" s="134" t="s">
        <v>48</v>
      </c>
      <c r="F35" s="149">
        <f>ROUND((SUM(BG92:BG427)),  2)</f>
        <v>0</v>
      </c>
      <c r="G35" s="40"/>
      <c r="H35" s="40"/>
      <c r="I35" s="150">
        <v>0.20999999999999999</v>
      </c>
      <c r="J35" s="149">
        <f>0</f>
        <v>0</v>
      </c>
      <c r="K35" s="40"/>
      <c r="L35" s="136"/>
      <c r="S35" s="40"/>
      <c r="T35" s="40"/>
      <c r="U35" s="40"/>
      <c r="V35" s="40"/>
      <c r="W35" s="40"/>
      <c r="X35" s="40"/>
      <c r="Y35" s="40"/>
      <c r="Z35" s="40"/>
      <c r="AA35" s="40"/>
      <c r="AB35" s="40"/>
      <c r="AC35" s="40"/>
      <c r="AD35" s="40"/>
      <c r="AE35" s="40"/>
    </row>
    <row r="36" hidden="1" s="2" customFormat="1" ht="14.4" customHeight="1">
      <c r="A36" s="40"/>
      <c r="B36" s="46"/>
      <c r="C36" s="40"/>
      <c r="D36" s="40"/>
      <c r="E36" s="134" t="s">
        <v>49</v>
      </c>
      <c r="F36" s="149">
        <f>ROUND((SUM(BH92:BH427)),  2)</f>
        <v>0</v>
      </c>
      <c r="G36" s="40"/>
      <c r="H36" s="40"/>
      <c r="I36" s="150">
        <v>0.12</v>
      </c>
      <c r="J36" s="149">
        <f>0</f>
        <v>0</v>
      </c>
      <c r="K36" s="40"/>
      <c r="L36" s="136"/>
      <c r="S36" s="40"/>
      <c r="T36" s="40"/>
      <c r="U36" s="40"/>
      <c r="V36" s="40"/>
      <c r="W36" s="40"/>
      <c r="X36" s="40"/>
      <c r="Y36" s="40"/>
      <c r="Z36" s="40"/>
      <c r="AA36" s="40"/>
      <c r="AB36" s="40"/>
      <c r="AC36" s="40"/>
      <c r="AD36" s="40"/>
      <c r="AE36" s="40"/>
    </row>
    <row r="37" hidden="1" s="2" customFormat="1" ht="14.4" customHeight="1">
      <c r="A37" s="40"/>
      <c r="B37" s="46"/>
      <c r="C37" s="40"/>
      <c r="D37" s="40"/>
      <c r="E37" s="134" t="s">
        <v>50</v>
      </c>
      <c r="F37" s="149">
        <f>ROUND((SUM(BI92:BI427)),  2)</f>
        <v>0</v>
      </c>
      <c r="G37" s="40"/>
      <c r="H37" s="40"/>
      <c r="I37" s="150">
        <v>0</v>
      </c>
      <c r="J37" s="149">
        <f>0</f>
        <v>0</v>
      </c>
      <c r="K37" s="40"/>
      <c r="L37" s="136"/>
      <c r="S37" s="40"/>
      <c r="T37" s="40"/>
      <c r="U37" s="40"/>
      <c r="V37" s="40"/>
      <c r="W37" s="40"/>
      <c r="X37" s="40"/>
      <c r="Y37" s="40"/>
      <c r="Z37" s="40"/>
      <c r="AA37" s="40"/>
      <c r="AB37" s="40"/>
      <c r="AC37" s="40"/>
      <c r="AD37" s="40"/>
      <c r="AE37" s="40"/>
    </row>
    <row r="38" s="2" customFormat="1" ht="6.96" customHeight="1">
      <c r="A38" s="40"/>
      <c r="B38" s="46"/>
      <c r="C38" s="40"/>
      <c r="D38" s="40"/>
      <c r="E38" s="40"/>
      <c r="F38" s="40"/>
      <c r="G38" s="40"/>
      <c r="H38" s="40"/>
      <c r="I38" s="40"/>
      <c r="J38" s="40"/>
      <c r="K38" s="40"/>
      <c r="L38" s="136"/>
      <c r="S38" s="40"/>
      <c r="T38" s="40"/>
      <c r="U38" s="40"/>
      <c r="V38" s="40"/>
      <c r="W38" s="40"/>
      <c r="X38" s="40"/>
      <c r="Y38" s="40"/>
      <c r="Z38" s="40"/>
      <c r="AA38" s="40"/>
      <c r="AB38" s="40"/>
      <c r="AC38" s="40"/>
      <c r="AD38" s="40"/>
      <c r="AE38" s="40"/>
    </row>
    <row r="39" s="2" customFormat="1" ht="25.44" customHeight="1">
      <c r="A39" s="40"/>
      <c r="B39" s="46"/>
      <c r="C39" s="151"/>
      <c r="D39" s="152" t="s">
        <v>51</v>
      </c>
      <c r="E39" s="153"/>
      <c r="F39" s="153"/>
      <c r="G39" s="154" t="s">
        <v>52</v>
      </c>
      <c r="H39" s="155" t="s">
        <v>53</v>
      </c>
      <c r="I39" s="153"/>
      <c r="J39" s="156">
        <f>SUM(J30:J37)</f>
        <v>0</v>
      </c>
      <c r="K39" s="157"/>
      <c r="L39" s="136"/>
      <c r="S39" s="40"/>
      <c r="T39" s="40"/>
      <c r="U39" s="40"/>
      <c r="V39" s="40"/>
      <c r="W39" s="40"/>
      <c r="X39" s="40"/>
      <c r="Y39" s="40"/>
      <c r="Z39" s="40"/>
      <c r="AA39" s="40"/>
      <c r="AB39" s="40"/>
      <c r="AC39" s="40"/>
      <c r="AD39" s="40"/>
      <c r="AE39" s="40"/>
    </row>
    <row r="40" s="2" customFormat="1" ht="14.4" customHeight="1">
      <c r="A40" s="40"/>
      <c r="B40" s="158"/>
      <c r="C40" s="159"/>
      <c r="D40" s="159"/>
      <c r="E40" s="159"/>
      <c r="F40" s="159"/>
      <c r="G40" s="159"/>
      <c r="H40" s="159"/>
      <c r="I40" s="159"/>
      <c r="J40" s="159"/>
      <c r="K40" s="159"/>
      <c r="L40" s="136"/>
      <c r="S40" s="40"/>
      <c r="T40" s="40"/>
      <c r="U40" s="40"/>
      <c r="V40" s="40"/>
      <c r="W40" s="40"/>
      <c r="X40" s="40"/>
      <c r="Y40" s="40"/>
      <c r="Z40" s="40"/>
      <c r="AA40" s="40"/>
      <c r="AB40" s="40"/>
      <c r="AC40" s="40"/>
      <c r="AD40" s="40"/>
      <c r="AE40" s="40"/>
    </row>
    <row r="44" s="2" customFormat="1" ht="6.96" customHeight="1">
      <c r="A44" s="40"/>
      <c r="B44" s="160"/>
      <c r="C44" s="161"/>
      <c r="D44" s="161"/>
      <c r="E44" s="161"/>
      <c r="F44" s="161"/>
      <c r="G44" s="161"/>
      <c r="H44" s="161"/>
      <c r="I44" s="161"/>
      <c r="J44" s="161"/>
      <c r="K44" s="161"/>
      <c r="L44" s="136"/>
      <c r="S44" s="40"/>
      <c r="T44" s="40"/>
      <c r="U44" s="40"/>
      <c r="V44" s="40"/>
      <c r="W44" s="40"/>
      <c r="X44" s="40"/>
      <c r="Y44" s="40"/>
      <c r="Z44" s="40"/>
      <c r="AA44" s="40"/>
      <c r="AB44" s="40"/>
      <c r="AC44" s="40"/>
      <c r="AD44" s="40"/>
      <c r="AE44" s="40"/>
    </row>
    <row r="45" s="2" customFormat="1" ht="24.96" customHeight="1">
      <c r="A45" s="40"/>
      <c r="B45" s="41"/>
      <c r="C45" s="25" t="s">
        <v>101</v>
      </c>
      <c r="D45" s="42"/>
      <c r="E45" s="42"/>
      <c r="F45" s="42"/>
      <c r="G45" s="42"/>
      <c r="H45" s="42"/>
      <c r="I45" s="42"/>
      <c r="J45" s="42"/>
      <c r="K45" s="42"/>
      <c r="L45" s="136"/>
      <c r="S45" s="40"/>
      <c r="T45" s="40"/>
      <c r="U45" s="40"/>
      <c r="V45" s="40"/>
      <c r="W45" s="40"/>
      <c r="X45" s="40"/>
      <c r="Y45" s="40"/>
      <c r="Z45" s="40"/>
      <c r="AA45" s="40"/>
      <c r="AB45" s="40"/>
      <c r="AC45" s="40"/>
      <c r="AD45" s="40"/>
      <c r="AE45" s="40"/>
    </row>
    <row r="46" s="2" customFormat="1" ht="6.96" customHeight="1">
      <c r="A46" s="40"/>
      <c r="B46" s="41"/>
      <c r="C46" s="42"/>
      <c r="D46" s="42"/>
      <c r="E46" s="42"/>
      <c r="F46" s="42"/>
      <c r="G46" s="42"/>
      <c r="H46" s="42"/>
      <c r="I46" s="42"/>
      <c r="J46" s="42"/>
      <c r="K46" s="42"/>
      <c r="L46" s="136"/>
      <c r="S46" s="40"/>
      <c r="T46" s="40"/>
      <c r="U46" s="40"/>
      <c r="V46" s="40"/>
      <c r="W46" s="40"/>
      <c r="X46" s="40"/>
      <c r="Y46" s="40"/>
      <c r="Z46" s="40"/>
      <c r="AA46" s="40"/>
      <c r="AB46" s="40"/>
      <c r="AC46" s="40"/>
      <c r="AD46" s="40"/>
      <c r="AE46" s="40"/>
    </row>
    <row r="47" s="2" customFormat="1" ht="12" customHeight="1">
      <c r="A47" s="40"/>
      <c r="B47" s="41"/>
      <c r="C47" s="34" t="s">
        <v>16</v>
      </c>
      <c r="D47" s="42"/>
      <c r="E47" s="42"/>
      <c r="F47" s="42"/>
      <c r="G47" s="42"/>
      <c r="H47" s="42"/>
      <c r="I47" s="42"/>
      <c r="J47" s="42"/>
      <c r="K47" s="42"/>
      <c r="L47" s="136"/>
      <c r="S47" s="40"/>
      <c r="T47" s="40"/>
      <c r="U47" s="40"/>
      <c r="V47" s="40"/>
      <c r="W47" s="40"/>
      <c r="X47" s="40"/>
      <c r="Y47" s="40"/>
      <c r="Z47" s="40"/>
      <c r="AA47" s="40"/>
      <c r="AB47" s="40"/>
      <c r="AC47" s="40"/>
      <c r="AD47" s="40"/>
      <c r="AE47" s="40"/>
    </row>
    <row r="48" s="2" customFormat="1" ht="16.5" customHeight="1">
      <c r="A48" s="40"/>
      <c r="B48" s="41"/>
      <c r="C48" s="42"/>
      <c r="D48" s="42"/>
      <c r="E48" s="162" t="str">
        <f>E7</f>
        <v>Sokolovna Turnov - Rekonstrukce kotelny</v>
      </c>
      <c r="F48" s="34"/>
      <c r="G48" s="34"/>
      <c r="H48" s="34"/>
      <c r="I48" s="42"/>
      <c r="J48" s="42"/>
      <c r="K48" s="42"/>
      <c r="L48" s="136"/>
      <c r="S48" s="40"/>
      <c r="T48" s="40"/>
      <c r="U48" s="40"/>
      <c r="V48" s="40"/>
      <c r="W48" s="40"/>
      <c r="X48" s="40"/>
      <c r="Y48" s="40"/>
      <c r="Z48" s="40"/>
      <c r="AA48" s="40"/>
      <c r="AB48" s="40"/>
      <c r="AC48" s="40"/>
      <c r="AD48" s="40"/>
      <c r="AE48" s="40"/>
    </row>
    <row r="49" s="2" customFormat="1" ht="12" customHeight="1">
      <c r="A49" s="40"/>
      <c r="B49" s="41"/>
      <c r="C49" s="34" t="s">
        <v>99</v>
      </c>
      <c r="D49" s="42"/>
      <c r="E49" s="42"/>
      <c r="F49" s="42"/>
      <c r="G49" s="42"/>
      <c r="H49" s="42"/>
      <c r="I49" s="42"/>
      <c r="J49" s="42"/>
      <c r="K49" s="42"/>
      <c r="L49" s="136"/>
      <c r="S49" s="40"/>
      <c r="T49" s="40"/>
      <c r="U49" s="40"/>
      <c r="V49" s="40"/>
      <c r="W49" s="40"/>
      <c r="X49" s="40"/>
      <c r="Y49" s="40"/>
      <c r="Z49" s="40"/>
      <c r="AA49" s="40"/>
      <c r="AB49" s="40"/>
      <c r="AC49" s="40"/>
      <c r="AD49" s="40"/>
      <c r="AE49" s="40"/>
    </row>
    <row r="50" s="2" customFormat="1" ht="16.5" customHeight="1">
      <c r="A50" s="40"/>
      <c r="B50" s="41"/>
      <c r="C50" s="42"/>
      <c r="D50" s="42"/>
      <c r="E50" s="71" t="str">
        <f>E9</f>
        <v>25061-D.1.2.4.a - D.1.2.4.a - Vytápění</v>
      </c>
      <c r="F50" s="42"/>
      <c r="G50" s="42"/>
      <c r="H50" s="42"/>
      <c r="I50" s="42"/>
      <c r="J50" s="42"/>
      <c r="K50" s="42"/>
      <c r="L50" s="136"/>
      <c r="S50" s="40"/>
      <c r="T50" s="40"/>
      <c r="U50" s="40"/>
      <c r="V50" s="40"/>
      <c r="W50" s="40"/>
      <c r="X50" s="40"/>
      <c r="Y50" s="40"/>
      <c r="Z50" s="40"/>
      <c r="AA50" s="40"/>
      <c r="AB50" s="40"/>
      <c r="AC50" s="40"/>
      <c r="AD50" s="40"/>
      <c r="AE50" s="40"/>
    </row>
    <row r="51" s="2" customFormat="1" ht="6.96" customHeight="1">
      <c r="A51" s="40"/>
      <c r="B51" s="41"/>
      <c r="C51" s="42"/>
      <c r="D51" s="42"/>
      <c r="E51" s="42"/>
      <c r="F51" s="42"/>
      <c r="G51" s="42"/>
      <c r="H51" s="42"/>
      <c r="I51" s="42"/>
      <c r="J51" s="42"/>
      <c r="K51" s="42"/>
      <c r="L51" s="136"/>
      <c r="S51" s="40"/>
      <c r="T51" s="40"/>
      <c r="U51" s="40"/>
      <c r="V51" s="40"/>
      <c r="W51" s="40"/>
      <c r="X51" s="40"/>
      <c r="Y51" s="40"/>
      <c r="Z51" s="40"/>
      <c r="AA51" s="40"/>
      <c r="AB51" s="40"/>
      <c r="AC51" s="40"/>
      <c r="AD51" s="40"/>
      <c r="AE51" s="40"/>
    </row>
    <row r="52" s="2" customFormat="1" ht="12" customHeight="1">
      <c r="A52" s="40"/>
      <c r="B52" s="41"/>
      <c r="C52" s="34" t="s">
        <v>21</v>
      </c>
      <c r="D52" s="42"/>
      <c r="E52" s="42"/>
      <c r="F52" s="29" t="str">
        <f>F12</f>
        <v>Skálova 540, Turnov</v>
      </c>
      <c r="G52" s="42"/>
      <c r="H52" s="42"/>
      <c r="I52" s="34" t="s">
        <v>23</v>
      </c>
      <c r="J52" s="74" t="str">
        <f>IF(J12="","",J12)</f>
        <v>17. 2. 2026</v>
      </c>
      <c r="K52" s="42"/>
      <c r="L52" s="136"/>
      <c r="S52" s="40"/>
      <c r="T52" s="40"/>
      <c r="U52" s="40"/>
      <c r="V52" s="40"/>
      <c r="W52" s="40"/>
      <c r="X52" s="40"/>
      <c r="Y52" s="40"/>
      <c r="Z52" s="40"/>
      <c r="AA52" s="40"/>
      <c r="AB52" s="40"/>
      <c r="AC52" s="40"/>
      <c r="AD52" s="40"/>
      <c r="AE52" s="40"/>
    </row>
    <row r="53" s="2" customFormat="1" ht="6.96" customHeight="1">
      <c r="A53" s="40"/>
      <c r="B53" s="41"/>
      <c r="C53" s="42"/>
      <c r="D53" s="42"/>
      <c r="E53" s="42"/>
      <c r="F53" s="42"/>
      <c r="G53" s="42"/>
      <c r="H53" s="42"/>
      <c r="I53" s="42"/>
      <c r="J53" s="42"/>
      <c r="K53" s="42"/>
      <c r="L53" s="136"/>
      <c r="S53" s="40"/>
      <c r="T53" s="40"/>
      <c r="U53" s="40"/>
      <c r="V53" s="40"/>
      <c r="W53" s="40"/>
      <c r="X53" s="40"/>
      <c r="Y53" s="40"/>
      <c r="Z53" s="40"/>
      <c r="AA53" s="40"/>
      <c r="AB53" s="40"/>
      <c r="AC53" s="40"/>
      <c r="AD53" s="40"/>
      <c r="AE53" s="40"/>
    </row>
    <row r="54" s="2" customFormat="1" ht="25.65" customHeight="1">
      <c r="A54" s="40"/>
      <c r="B54" s="41"/>
      <c r="C54" s="34" t="s">
        <v>25</v>
      </c>
      <c r="D54" s="42"/>
      <c r="E54" s="42"/>
      <c r="F54" s="29" t="str">
        <f>E15</f>
        <v>TJ Sokol Turnov, Skálova 540,Turnov</v>
      </c>
      <c r="G54" s="42"/>
      <c r="H54" s="42"/>
      <c r="I54" s="34" t="s">
        <v>32</v>
      </c>
      <c r="J54" s="38" t="str">
        <f>E21</f>
        <v>PROFES PROJEKT spol. s r.o.</v>
      </c>
      <c r="K54" s="42"/>
      <c r="L54" s="136"/>
      <c r="S54" s="40"/>
      <c r="T54" s="40"/>
      <c r="U54" s="40"/>
      <c r="V54" s="40"/>
      <c r="W54" s="40"/>
      <c r="X54" s="40"/>
      <c r="Y54" s="40"/>
      <c r="Z54" s="40"/>
      <c r="AA54" s="40"/>
      <c r="AB54" s="40"/>
      <c r="AC54" s="40"/>
      <c r="AD54" s="40"/>
      <c r="AE54" s="40"/>
    </row>
    <row r="55" s="2" customFormat="1" ht="15.15" customHeight="1">
      <c r="A55" s="40"/>
      <c r="B55" s="41"/>
      <c r="C55" s="34" t="s">
        <v>30</v>
      </c>
      <c r="D55" s="42"/>
      <c r="E55" s="42"/>
      <c r="F55" s="29" t="str">
        <f>IF(E18="","",E18)</f>
        <v>Vyplň údaj</v>
      </c>
      <c r="G55" s="42"/>
      <c r="H55" s="42"/>
      <c r="I55" s="34" t="s">
        <v>37</v>
      </c>
      <c r="J55" s="38" t="str">
        <f>E24</f>
        <v xml:space="preserve"> </v>
      </c>
      <c r="K55" s="42"/>
      <c r="L55" s="136"/>
      <c r="S55" s="40"/>
      <c r="T55" s="40"/>
      <c r="U55" s="40"/>
      <c r="V55" s="40"/>
      <c r="W55" s="40"/>
      <c r="X55" s="40"/>
      <c r="Y55" s="40"/>
      <c r="Z55" s="40"/>
      <c r="AA55" s="40"/>
      <c r="AB55" s="40"/>
      <c r="AC55" s="40"/>
      <c r="AD55" s="40"/>
      <c r="AE55" s="40"/>
    </row>
    <row r="56" s="2" customFormat="1" ht="10.32" customHeight="1">
      <c r="A56" s="40"/>
      <c r="B56" s="41"/>
      <c r="C56" s="42"/>
      <c r="D56" s="42"/>
      <c r="E56" s="42"/>
      <c r="F56" s="42"/>
      <c r="G56" s="42"/>
      <c r="H56" s="42"/>
      <c r="I56" s="42"/>
      <c r="J56" s="42"/>
      <c r="K56" s="42"/>
      <c r="L56" s="136"/>
      <c r="S56" s="40"/>
      <c r="T56" s="40"/>
      <c r="U56" s="40"/>
      <c r="V56" s="40"/>
      <c r="W56" s="40"/>
      <c r="X56" s="40"/>
      <c r="Y56" s="40"/>
      <c r="Z56" s="40"/>
      <c r="AA56" s="40"/>
      <c r="AB56" s="40"/>
      <c r="AC56" s="40"/>
      <c r="AD56" s="40"/>
      <c r="AE56" s="40"/>
    </row>
    <row r="57" s="2" customFormat="1" ht="29.28" customHeight="1">
      <c r="A57" s="40"/>
      <c r="B57" s="41"/>
      <c r="C57" s="163" t="s">
        <v>102</v>
      </c>
      <c r="D57" s="164"/>
      <c r="E57" s="164"/>
      <c r="F57" s="164"/>
      <c r="G57" s="164"/>
      <c r="H57" s="164"/>
      <c r="I57" s="164"/>
      <c r="J57" s="165" t="s">
        <v>103</v>
      </c>
      <c r="K57" s="164"/>
      <c r="L57" s="136"/>
      <c r="S57" s="40"/>
      <c r="T57" s="40"/>
      <c r="U57" s="40"/>
      <c r="V57" s="40"/>
      <c r="W57" s="40"/>
      <c r="X57" s="40"/>
      <c r="Y57" s="40"/>
      <c r="Z57" s="40"/>
      <c r="AA57" s="40"/>
      <c r="AB57" s="40"/>
      <c r="AC57" s="40"/>
      <c r="AD57" s="40"/>
      <c r="AE57" s="40"/>
    </row>
    <row r="58" s="2" customFormat="1" ht="10.32" customHeight="1">
      <c r="A58" s="40"/>
      <c r="B58" s="41"/>
      <c r="C58" s="42"/>
      <c r="D58" s="42"/>
      <c r="E58" s="42"/>
      <c r="F58" s="42"/>
      <c r="G58" s="42"/>
      <c r="H58" s="42"/>
      <c r="I58" s="42"/>
      <c r="J58" s="42"/>
      <c r="K58" s="42"/>
      <c r="L58" s="136"/>
      <c r="S58" s="40"/>
      <c r="T58" s="40"/>
      <c r="U58" s="40"/>
      <c r="V58" s="40"/>
      <c r="W58" s="40"/>
      <c r="X58" s="40"/>
      <c r="Y58" s="40"/>
      <c r="Z58" s="40"/>
      <c r="AA58" s="40"/>
      <c r="AB58" s="40"/>
      <c r="AC58" s="40"/>
      <c r="AD58" s="40"/>
      <c r="AE58" s="40"/>
    </row>
    <row r="59" s="2" customFormat="1" ht="22.8" customHeight="1">
      <c r="A59" s="40"/>
      <c r="B59" s="41"/>
      <c r="C59" s="166" t="s">
        <v>73</v>
      </c>
      <c r="D59" s="42"/>
      <c r="E59" s="42"/>
      <c r="F59" s="42"/>
      <c r="G59" s="42"/>
      <c r="H59" s="42"/>
      <c r="I59" s="42"/>
      <c r="J59" s="104">
        <f>J92</f>
        <v>0</v>
      </c>
      <c r="K59" s="42"/>
      <c r="L59" s="136"/>
      <c r="S59" s="40"/>
      <c r="T59" s="40"/>
      <c r="U59" s="40"/>
      <c r="V59" s="40"/>
      <c r="W59" s="40"/>
      <c r="X59" s="40"/>
      <c r="Y59" s="40"/>
      <c r="Z59" s="40"/>
      <c r="AA59" s="40"/>
      <c r="AB59" s="40"/>
      <c r="AC59" s="40"/>
      <c r="AD59" s="40"/>
      <c r="AE59" s="40"/>
      <c r="AU59" s="19" t="s">
        <v>104</v>
      </c>
    </row>
    <row r="60" s="9" customFormat="1" ht="24.96" customHeight="1">
      <c r="A60" s="9"/>
      <c r="B60" s="167"/>
      <c r="C60" s="168"/>
      <c r="D60" s="169" t="s">
        <v>105</v>
      </c>
      <c r="E60" s="170"/>
      <c r="F60" s="170"/>
      <c r="G60" s="170"/>
      <c r="H60" s="170"/>
      <c r="I60" s="170"/>
      <c r="J60" s="171">
        <f>J93</f>
        <v>0</v>
      </c>
      <c r="K60" s="168"/>
      <c r="L60" s="172"/>
      <c r="S60" s="9"/>
      <c r="T60" s="9"/>
      <c r="U60" s="9"/>
      <c r="V60" s="9"/>
      <c r="W60" s="9"/>
      <c r="X60" s="9"/>
      <c r="Y60" s="9"/>
      <c r="Z60" s="9"/>
      <c r="AA60" s="9"/>
      <c r="AB60" s="9"/>
      <c r="AC60" s="9"/>
      <c r="AD60" s="9"/>
      <c r="AE60" s="9"/>
    </row>
    <row r="61" s="10" customFormat="1" ht="19.92" customHeight="1">
      <c r="A61" s="10"/>
      <c r="B61" s="173"/>
      <c r="C61" s="174"/>
      <c r="D61" s="175" t="s">
        <v>107</v>
      </c>
      <c r="E61" s="176"/>
      <c r="F61" s="176"/>
      <c r="G61" s="176"/>
      <c r="H61" s="176"/>
      <c r="I61" s="176"/>
      <c r="J61" s="177">
        <f>J94</f>
        <v>0</v>
      </c>
      <c r="K61" s="174"/>
      <c r="L61" s="178"/>
      <c r="S61" s="10"/>
      <c r="T61" s="10"/>
      <c r="U61" s="10"/>
      <c r="V61" s="10"/>
      <c r="W61" s="10"/>
      <c r="X61" s="10"/>
      <c r="Y61" s="10"/>
      <c r="Z61" s="10"/>
      <c r="AA61" s="10"/>
      <c r="AB61" s="10"/>
      <c r="AC61" s="10"/>
      <c r="AD61" s="10"/>
      <c r="AE61" s="10"/>
    </row>
    <row r="62" s="9" customFormat="1" ht="24.96" customHeight="1">
      <c r="A62" s="9"/>
      <c r="B62" s="167"/>
      <c r="C62" s="168"/>
      <c r="D62" s="169" t="s">
        <v>110</v>
      </c>
      <c r="E62" s="170"/>
      <c r="F62" s="170"/>
      <c r="G62" s="170"/>
      <c r="H62" s="170"/>
      <c r="I62" s="170"/>
      <c r="J62" s="171">
        <f>J97</f>
        <v>0</v>
      </c>
      <c r="K62" s="168"/>
      <c r="L62" s="172"/>
      <c r="S62" s="9"/>
      <c r="T62" s="9"/>
      <c r="U62" s="9"/>
      <c r="V62" s="9"/>
      <c r="W62" s="9"/>
      <c r="X62" s="9"/>
      <c r="Y62" s="9"/>
      <c r="Z62" s="9"/>
      <c r="AA62" s="9"/>
      <c r="AB62" s="9"/>
      <c r="AC62" s="9"/>
      <c r="AD62" s="9"/>
      <c r="AE62" s="9"/>
    </row>
    <row r="63" s="10" customFormat="1" ht="19.92" customHeight="1">
      <c r="A63" s="10"/>
      <c r="B63" s="173"/>
      <c r="C63" s="174"/>
      <c r="D63" s="175" t="s">
        <v>279</v>
      </c>
      <c r="E63" s="176"/>
      <c r="F63" s="176"/>
      <c r="G63" s="176"/>
      <c r="H63" s="176"/>
      <c r="I63" s="176"/>
      <c r="J63" s="177">
        <f>J98</f>
        <v>0</v>
      </c>
      <c r="K63" s="174"/>
      <c r="L63" s="178"/>
      <c r="S63" s="10"/>
      <c r="T63" s="10"/>
      <c r="U63" s="10"/>
      <c r="V63" s="10"/>
      <c r="W63" s="10"/>
      <c r="X63" s="10"/>
      <c r="Y63" s="10"/>
      <c r="Z63" s="10"/>
      <c r="AA63" s="10"/>
      <c r="AB63" s="10"/>
      <c r="AC63" s="10"/>
      <c r="AD63" s="10"/>
      <c r="AE63" s="10"/>
    </row>
    <row r="64" s="10" customFormat="1" ht="19.92" customHeight="1">
      <c r="A64" s="10"/>
      <c r="B64" s="173"/>
      <c r="C64" s="174"/>
      <c r="D64" s="175" t="s">
        <v>631</v>
      </c>
      <c r="E64" s="176"/>
      <c r="F64" s="176"/>
      <c r="G64" s="176"/>
      <c r="H64" s="176"/>
      <c r="I64" s="176"/>
      <c r="J64" s="177">
        <f>J102</f>
        <v>0</v>
      </c>
      <c r="K64" s="174"/>
      <c r="L64" s="178"/>
      <c r="S64" s="10"/>
      <c r="T64" s="10"/>
      <c r="U64" s="10"/>
      <c r="V64" s="10"/>
      <c r="W64" s="10"/>
      <c r="X64" s="10"/>
      <c r="Y64" s="10"/>
      <c r="Z64" s="10"/>
      <c r="AA64" s="10"/>
      <c r="AB64" s="10"/>
      <c r="AC64" s="10"/>
      <c r="AD64" s="10"/>
      <c r="AE64" s="10"/>
    </row>
    <row r="65" s="10" customFormat="1" ht="19.92" customHeight="1">
      <c r="A65" s="10"/>
      <c r="B65" s="173"/>
      <c r="C65" s="174"/>
      <c r="D65" s="175" t="s">
        <v>632</v>
      </c>
      <c r="E65" s="176"/>
      <c r="F65" s="176"/>
      <c r="G65" s="176"/>
      <c r="H65" s="176"/>
      <c r="I65" s="176"/>
      <c r="J65" s="177">
        <f>J154</f>
        <v>0</v>
      </c>
      <c r="K65" s="174"/>
      <c r="L65" s="178"/>
      <c r="S65" s="10"/>
      <c r="T65" s="10"/>
      <c r="U65" s="10"/>
      <c r="V65" s="10"/>
      <c r="W65" s="10"/>
      <c r="X65" s="10"/>
      <c r="Y65" s="10"/>
      <c r="Z65" s="10"/>
      <c r="AA65" s="10"/>
      <c r="AB65" s="10"/>
      <c r="AC65" s="10"/>
      <c r="AD65" s="10"/>
      <c r="AE65" s="10"/>
    </row>
    <row r="66" s="10" customFormat="1" ht="19.92" customHeight="1">
      <c r="A66" s="10"/>
      <c r="B66" s="173"/>
      <c r="C66" s="174"/>
      <c r="D66" s="175" t="s">
        <v>633</v>
      </c>
      <c r="E66" s="176"/>
      <c r="F66" s="176"/>
      <c r="G66" s="176"/>
      <c r="H66" s="176"/>
      <c r="I66" s="176"/>
      <c r="J66" s="177">
        <f>J164</f>
        <v>0</v>
      </c>
      <c r="K66" s="174"/>
      <c r="L66" s="178"/>
      <c r="S66" s="10"/>
      <c r="T66" s="10"/>
      <c r="U66" s="10"/>
      <c r="V66" s="10"/>
      <c r="W66" s="10"/>
      <c r="X66" s="10"/>
      <c r="Y66" s="10"/>
      <c r="Z66" s="10"/>
      <c r="AA66" s="10"/>
      <c r="AB66" s="10"/>
      <c r="AC66" s="10"/>
      <c r="AD66" s="10"/>
      <c r="AE66" s="10"/>
    </row>
    <row r="67" s="10" customFormat="1" ht="19.92" customHeight="1">
      <c r="A67" s="10"/>
      <c r="B67" s="173"/>
      <c r="C67" s="174"/>
      <c r="D67" s="175" t="s">
        <v>634</v>
      </c>
      <c r="E67" s="176"/>
      <c r="F67" s="176"/>
      <c r="G67" s="176"/>
      <c r="H67" s="176"/>
      <c r="I67" s="176"/>
      <c r="J67" s="177">
        <f>J190</f>
        <v>0</v>
      </c>
      <c r="K67" s="174"/>
      <c r="L67" s="178"/>
      <c r="S67" s="10"/>
      <c r="T67" s="10"/>
      <c r="U67" s="10"/>
      <c r="V67" s="10"/>
      <c r="W67" s="10"/>
      <c r="X67" s="10"/>
      <c r="Y67" s="10"/>
      <c r="Z67" s="10"/>
      <c r="AA67" s="10"/>
      <c r="AB67" s="10"/>
      <c r="AC67" s="10"/>
      <c r="AD67" s="10"/>
      <c r="AE67" s="10"/>
    </row>
    <row r="68" s="10" customFormat="1" ht="19.92" customHeight="1">
      <c r="A68" s="10"/>
      <c r="B68" s="173"/>
      <c r="C68" s="174"/>
      <c r="D68" s="175" t="s">
        <v>635</v>
      </c>
      <c r="E68" s="176"/>
      <c r="F68" s="176"/>
      <c r="G68" s="176"/>
      <c r="H68" s="176"/>
      <c r="I68" s="176"/>
      <c r="J68" s="177">
        <f>J284</f>
        <v>0</v>
      </c>
      <c r="K68" s="174"/>
      <c r="L68" s="178"/>
      <c r="S68" s="10"/>
      <c r="T68" s="10"/>
      <c r="U68" s="10"/>
      <c r="V68" s="10"/>
      <c r="W68" s="10"/>
      <c r="X68" s="10"/>
      <c r="Y68" s="10"/>
      <c r="Z68" s="10"/>
      <c r="AA68" s="10"/>
      <c r="AB68" s="10"/>
      <c r="AC68" s="10"/>
      <c r="AD68" s="10"/>
      <c r="AE68" s="10"/>
    </row>
    <row r="69" s="10" customFormat="1" ht="19.92" customHeight="1">
      <c r="A69" s="10"/>
      <c r="B69" s="173"/>
      <c r="C69" s="174"/>
      <c r="D69" s="175" t="s">
        <v>636</v>
      </c>
      <c r="E69" s="176"/>
      <c r="F69" s="176"/>
      <c r="G69" s="176"/>
      <c r="H69" s="176"/>
      <c r="I69" s="176"/>
      <c r="J69" s="177">
        <f>J332</f>
        <v>0</v>
      </c>
      <c r="K69" s="174"/>
      <c r="L69" s="178"/>
      <c r="S69" s="10"/>
      <c r="T69" s="10"/>
      <c r="U69" s="10"/>
      <c r="V69" s="10"/>
      <c r="W69" s="10"/>
      <c r="X69" s="10"/>
      <c r="Y69" s="10"/>
      <c r="Z69" s="10"/>
      <c r="AA69" s="10"/>
      <c r="AB69" s="10"/>
      <c r="AC69" s="10"/>
      <c r="AD69" s="10"/>
      <c r="AE69" s="10"/>
    </row>
    <row r="70" s="10" customFormat="1" ht="19.92" customHeight="1">
      <c r="A70" s="10"/>
      <c r="B70" s="173"/>
      <c r="C70" s="174"/>
      <c r="D70" s="175" t="s">
        <v>424</v>
      </c>
      <c r="E70" s="176"/>
      <c r="F70" s="176"/>
      <c r="G70" s="176"/>
      <c r="H70" s="176"/>
      <c r="I70" s="176"/>
      <c r="J70" s="177">
        <f>J365</f>
        <v>0</v>
      </c>
      <c r="K70" s="174"/>
      <c r="L70" s="178"/>
      <c r="S70" s="10"/>
      <c r="T70" s="10"/>
      <c r="U70" s="10"/>
      <c r="V70" s="10"/>
      <c r="W70" s="10"/>
      <c r="X70" s="10"/>
      <c r="Y70" s="10"/>
      <c r="Z70" s="10"/>
      <c r="AA70" s="10"/>
      <c r="AB70" s="10"/>
      <c r="AC70" s="10"/>
      <c r="AD70" s="10"/>
      <c r="AE70" s="10"/>
    </row>
    <row r="71" s="9" customFormat="1" ht="24.96" customHeight="1">
      <c r="A71" s="9"/>
      <c r="B71" s="167"/>
      <c r="C71" s="168"/>
      <c r="D71" s="169" t="s">
        <v>112</v>
      </c>
      <c r="E71" s="170"/>
      <c r="F71" s="170"/>
      <c r="G71" s="170"/>
      <c r="H71" s="170"/>
      <c r="I71" s="170"/>
      <c r="J71" s="171">
        <f>J417</f>
        <v>0</v>
      </c>
      <c r="K71" s="168"/>
      <c r="L71" s="172"/>
      <c r="S71" s="9"/>
      <c r="T71" s="9"/>
      <c r="U71" s="9"/>
      <c r="V71" s="9"/>
      <c r="W71" s="9"/>
      <c r="X71" s="9"/>
      <c r="Y71" s="9"/>
      <c r="Z71" s="9"/>
      <c r="AA71" s="9"/>
      <c r="AB71" s="9"/>
      <c r="AC71" s="9"/>
      <c r="AD71" s="9"/>
      <c r="AE71" s="9"/>
    </row>
    <row r="72" s="10" customFormat="1" ht="19.92" customHeight="1">
      <c r="A72" s="10"/>
      <c r="B72" s="173"/>
      <c r="C72" s="174"/>
      <c r="D72" s="175" t="s">
        <v>637</v>
      </c>
      <c r="E72" s="176"/>
      <c r="F72" s="176"/>
      <c r="G72" s="176"/>
      <c r="H72" s="176"/>
      <c r="I72" s="176"/>
      <c r="J72" s="177">
        <f>J418</f>
        <v>0</v>
      </c>
      <c r="K72" s="174"/>
      <c r="L72" s="178"/>
      <c r="S72" s="10"/>
      <c r="T72" s="10"/>
      <c r="U72" s="10"/>
      <c r="V72" s="10"/>
      <c r="W72" s="10"/>
      <c r="X72" s="10"/>
      <c r="Y72" s="10"/>
      <c r="Z72" s="10"/>
      <c r="AA72" s="10"/>
      <c r="AB72" s="10"/>
      <c r="AC72" s="10"/>
      <c r="AD72" s="10"/>
      <c r="AE72" s="10"/>
    </row>
    <row r="73" s="2" customFormat="1" ht="21.84" customHeight="1">
      <c r="A73" s="40"/>
      <c r="B73" s="41"/>
      <c r="C73" s="42"/>
      <c r="D73" s="42"/>
      <c r="E73" s="42"/>
      <c r="F73" s="42"/>
      <c r="G73" s="42"/>
      <c r="H73" s="42"/>
      <c r="I73" s="42"/>
      <c r="J73" s="42"/>
      <c r="K73" s="42"/>
      <c r="L73" s="136"/>
      <c r="S73" s="40"/>
      <c r="T73" s="40"/>
      <c r="U73" s="40"/>
      <c r="V73" s="40"/>
      <c r="W73" s="40"/>
      <c r="X73" s="40"/>
      <c r="Y73" s="40"/>
      <c r="Z73" s="40"/>
      <c r="AA73" s="40"/>
      <c r="AB73" s="40"/>
      <c r="AC73" s="40"/>
      <c r="AD73" s="40"/>
      <c r="AE73" s="40"/>
    </row>
    <row r="74" s="2" customFormat="1" ht="6.96" customHeight="1">
      <c r="A74" s="40"/>
      <c r="B74" s="61"/>
      <c r="C74" s="62"/>
      <c r="D74" s="62"/>
      <c r="E74" s="62"/>
      <c r="F74" s="62"/>
      <c r="G74" s="62"/>
      <c r="H74" s="62"/>
      <c r="I74" s="62"/>
      <c r="J74" s="62"/>
      <c r="K74" s="62"/>
      <c r="L74" s="136"/>
      <c r="S74" s="40"/>
      <c r="T74" s="40"/>
      <c r="U74" s="40"/>
      <c r="V74" s="40"/>
      <c r="W74" s="40"/>
      <c r="X74" s="40"/>
      <c r="Y74" s="40"/>
      <c r="Z74" s="40"/>
      <c r="AA74" s="40"/>
      <c r="AB74" s="40"/>
      <c r="AC74" s="40"/>
      <c r="AD74" s="40"/>
      <c r="AE74" s="40"/>
    </row>
    <row r="78" s="2" customFormat="1" ht="6.96" customHeight="1">
      <c r="A78" s="40"/>
      <c r="B78" s="63"/>
      <c r="C78" s="64"/>
      <c r="D78" s="64"/>
      <c r="E78" s="64"/>
      <c r="F78" s="64"/>
      <c r="G78" s="64"/>
      <c r="H78" s="64"/>
      <c r="I78" s="64"/>
      <c r="J78" s="64"/>
      <c r="K78" s="64"/>
      <c r="L78" s="136"/>
      <c r="S78" s="40"/>
      <c r="T78" s="40"/>
      <c r="U78" s="40"/>
      <c r="V78" s="40"/>
      <c r="W78" s="40"/>
      <c r="X78" s="40"/>
      <c r="Y78" s="40"/>
      <c r="Z78" s="40"/>
      <c r="AA78" s="40"/>
      <c r="AB78" s="40"/>
      <c r="AC78" s="40"/>
      <c r="AD78" s="40"/>
      <c r="AE78" s="40"/>
    </row>
    <row r="79" s="2" customFormat="1" ht="24.96" customHeight="1">
      <c r="A79" s="40"/>
      <c r="B79" s="41"/>
      <c r="C79" s="25" t="s">
        <v>117</v>
      </c>
      <c r="D79" s="42"/>
      <c r="E79" s="42"/>
      <c r="F79" s="42"/>
      <c r="G79" s="42"/>
      <c r="H79" s="42"/>
      <c r="I79" s="42"/>
      <c r="J79" s="42"/>
      <c r="K79" s="42"/>
      <c r="L79" s="136"/>
      <c r="S79" s="40"/>
      <c r="T79" s="40"/>
      <c r="U79" s="40"/>
      <c r="V79" s="40"/>
      <c r="W79" s="40"/>
      <c r="X79" s="40"/>
      <c r="Y79" s="40"/>
      <c r="Z79" s="40"/>
      <c r="AA79" s="40"/>
      <c r="AB79" s="40"/>
      <c r="AC79" s="40"/>
      <c r="AD79" s="40"/>
      <c r="AE79" s="40"/>
    </row>
    <row r="80" s="2" customFormat="1" ht="6.96" customHeight="1">
      <c r="A80" s="40"/>
      <c r="B80" s="41"/>
      <c r="C80" s="42"/>
      <c r="D80" s="42"/>
      <c r="E80" s="42"/>
      <c r="F80" s="42"/>
      <c r="G80" s="42"/>
      <c r="H80" s="42"/>
      <c r="I80" s="42"/>
      <c r="J80" s="42"/>
      <c r="K80" s="42"/>
      <c r="L80" s="136"/>
      <c r="S80" s="40"/>
      <c r="T80" s="40"/>
      <c r="U80" s="40"/>
      <c r="V80" s="40"/>
      <c r="W80" s="40"/>
      <c r="X80" s="40"/>
      <c r="Y80" s="40"/>
      <c r="Z80" s="40"/>
      <c r="AA80" s="40"/>
      <c r="AB80" s="40"/>
      <c r="AC80" s="40"/>
      <c r="AD80" s="40"/>
      <c r="AE80" s="40"/>
    </row>
    <row r="81" s="2" customFormat="1" ht="12" customHeight="1">
      <c r="A81" s="40"/>
      <c r="B81" s="41"/>
      <c r="C81" s="34" t="s">
        <v>16</v>
      </c>
      <c r="D81" s="42"/>
      <c r="E81" s="42"/>
      <c r="F81" s="42"/>
      <c r="G81" s="42"/>
      <c r="H81" s="42"/>
      <c r="I81" s="42"/>
      <c r="J81" s="42"/>
      <c r="K81" s="42"/>
      <c r="L81" s="136"/>
      <c r="S81" s="40"/>
      <c r="T81" s="40"/>
      <c r="U81" s="40"/>
      <c r="V81" s="40"/>
      <c r="W81" s="40"/>
      <c r="X81" s="40"/>
      <c r="Y81" s="40"/>
      <c r="Z81" s="40"/>
      <c r="AA81" s="40"/>
      <c r="AB81" s="40"/>
      <c r="AC81" s="40"/>
      <c r="AD81" s="40"/>
      <c r="AE81" s="40"/>
    </row>
    <row r="82" s="2" customFormat="1" ht="16.5" customHeight="1">
      <c r="A82" s="40"/>
      <c r="B82" s="41"/>
      <c r="C82" s="42"/>
      <c r="D82" s="42"/>
      <c r="E82" s="162" t="str">
        <f>E7</f>
        <v>Sokolovna Turnov - Rekonstrukce kotelny</v>
      </c>
      <c r="F82" s="34"/>
      <c r="G82" s="34"/>
      <c r="H82" s="34"/>
      <c r="I82" s="42"/>
      <c r="J82" s="42"/>
      <c r="K82" s="42"/>
      <c r="L82" s="136"/>
      <c r="S82" s="40"/>
      <c r="T82" s="40"/>
      <c r="U82" s="40"/>
      <c r="V82" s="40"/>
      <c r="W82" s="40"/>
      <c r="X82" s="40"/>
      <c r="Y82" s="40"/>
      <c r="Z82" s="40"/>
      <c r="AA82" s="40"/>
      <c r="AB82" s="40"/>
      <c r="AC82" s="40"/>
      <c r="AD82" s="40"/>
      <c r="AE82" s="40"/>
    </row>
    <row r="83" s="2" customFormat="1" ht="12" customHeight="1">
      <c r="A83" s="40"/>
      <c r="B83" s="41"/>
      <c r="C83" s="34" t="s">
        <v>99</v>
      </c>
      <c r="D83" s="42"/>
      <c r="E83" s="42"/>
      <c r="F83" s="42"/>
      <c r="G83" s="42"/>
      <c r="H83" s="42"/>
      <c r="I83" s="42"/>
      <c r="J83" s="42"/>
      <c r="K83" s="42"/>
      <c r="L83" s="136"/>
      <c r="S83" s="40"/>
      <c r="T83" s="40"/>
      <c r="U83" s="40"/>
      <c r="V83" s="40"/>
      <c r="W83" s="40"/>
      <c r="X83" s="40"/>
      <c r="Y83" s="40"/>
      <c r="Z83" s="40"/>
      <c r="AA83" s="40"/>
      <c r="AB83" s="40"/>
      <c r="AC83" s="40"/>
      <c r="AD83" s="40"/>
      <c r="AE83" s="40"/>
    </row>
    <row r="84" s="2" customFormat="1" ht="16.5" customHeight="1">
      <c r="A84" s="40"/>
      <c r="B84" s="41"/>
      <c r="C84" s="42"/>
      <c r="D84" s="42"/>
      <c r="E84" s="71" t="str">
        <f>E9</f>
        <v>25061-D.1.2.4.a - D.1.2.4.a - Vytápění</v>
      </c>
      <c r="F84" s="42"/>
      <c r="G84" s="42"/>
      <c r="H84" s="42"/>
      <c r="I84" s="42"/>
      <c r="J84" s="42"/>
      <c r="K84" s="42"/>
      <c r="L84" s="136"/>
      <c r="S84" s="40"/>
      <c r="T84" s="40"/>
      <c r="U84" s="40"/>
      <c r="V84" s="40"/>
      <c r="W84" s="40"/>
      <c r="X84" s="40"/>
      <c r="Y84" s="40"/>
      <c r="Z84" s="40"/>
      <c r="AA84" s="40"/>
      <c r="AB84" s="40"/>
      <c r="AC84" s="40"/>
      <c r="AD84" s="40"/>
      <c r="AE84" s="40"/>
    </row>
    <row r="85" s="2" customFormat="1" ht="6.96" customHeight="1">
      <c r="A85" s="40"/>
      <c r="B85" s="41"/>
      <c r="C85" s="42"/>
      <c r="D85" s="42"/>
      <c r="E85" s="42"/>
      <c r="F85" s="42"/>
      <c r="G85" s="42"/>
      <c r="H85" s="42"/>
      <c r="I85" s="42"/>
      <c r="J85" s="42"/>
      <c r="K85" s="42"/>
      <c r="L85" s="136"/>
      <c r="S85" s="40"/>
      <c r="T85" s="40"/>
      <c r="U85" s="40"/>
      <c r="V85" s="40"/>
      <c r="W85" s="40"/>
      <c r="X85" s="40"/>
      <c r="Y85" s="40"/>
      <c r="Z85" s="40"/>
      <c r="AA85" s="40"/>
      <c r="AB85" s="40"/>
      <c r="AC85" s="40"/>
      <c r="AD85" s="40"/>
      <c r="AE85" s="40"/>
    </row>
    <row r="86" s="2" customFormat="1" ht="12" customHeight="1">
      <c r="A86" s="40"/>
      <c r="B86" s="41"/>
      <c r="C86" s="34" t="s">
        <v>21</v>
      </c>
      <c r="D86" s="42"/>
      <c r="E86" s="42"/>
      <c r="F86" s="29" t="str">
        <f>F12</f>
        <v>Skálova 540, Turnov</v>
      </c>
      <c r="G86" s="42"/>
      <c r="H86" s="42"/>
      <c r="I86" s="34" t="s">
        <v>23</v>
      </c>
      <c r="J86" s="74" t="str">
        <f>IF(J12="","",J12)</f>
        <v>17. 2. 2026</v>
      </c>
      <c r="K86" s="42"/>
      <c r="L86" s="136"/>
      <c r="S86" s="40"/>
      <c r="T86" s="40"/>
      <c r="U86" s="40"/>
      <c r="V86" s="40"/>
      <c r="W86" s="40"/>
      <c r="X86" s="40"/>
      <c r="Y86" s="40"/>
      <c r="Z86" s="40"/>
      <c r="AA86" s="40"/>
      <c r="AB86" s="40"/>
      <c r="AC86" s="40"/>
      <c r="AD86" s="40"/>
      <c r="AE86" s="40"/>
    </row>
    <row r="87" s="2" customFormat="1" ht="6.96" customHeight="1">
      <c r="A87" s="40"/>
      <c r="B87" s="41"/>
      <c r="C87" s="42"/>
      <c r="D87" s="42"/>
      <c r="E87" s="42"/>
      <c r="F87" s="42"/>
      <c r="G87" s="42"/>
      <c r="H87" s="42"/>
      <c r="I87" s="42"/>
      <c r="J87" s="42"/>
      <c r="K87" s="42"/>
      <c r="L87" s="136"/>
      <c r="S87" s="40"/>
      <c r="T87" s="40"/>
      <c r="U87" s="40"/>
      <c r="V87" s="40"/>
      <c r="W87" s="40"/>
      <c r="X87" s="40"/>
      <c r="Y87" s="40"/>
      <c r="Z87" s="40"/>
      <c r="AA87" s="40"/>
      <c r="AB87" s="40"/>
      <c r="AC87" s="40"/>
      <c r="AD87" s="40"/>
      <c r="AE87" s="40"/>
    </row>
    <row r="88" s="2" customFormat="1" ht="25.65" customHeight="1">
      <c r="A88" s="40"/>
      <c r="B88" s="41"/>
      <c r="C88" s="34" t="s">
        <v>25</v>
      </c>
      <c r="D88" s="42"/>
      <c r="E88" s="42"/>
      <c r="F88" s="29" t="str">
        <f>E15</f>
        <v>TJ Sokol Turnov, Skálova 540,Turnov</v>
      </c>
      <c r="G88" s="42"/>
      <c r="H88" s="42"/>
      <c r="I88" s="34" t="s">
        <v>32</v>
      </c>
      <c r="J88" s="38" t="str">
        <f>E21</f>
        <v>PROFES PROJEKT spol. s r.o.</v>
      </c>
      <c r="K88" s="42"/>
      <c r="L88" s="136"/>
      <c r="S88" s="40"/>
      <c r="T88" s="40"/>
      <c r="U88" s="40"/>
      <c r="V88" s="40"/>
      <c r="W88" s="40"/>
      <c r="X88" s="40"/>
      <c r="Y88" s="40"/>
      <c r="Z88" s="40"/>
      <c r="AA88" s="40"/>
      <c r="AB88" s="40"/>
      <c r="AC88" s="40"/>
      <c r="AD88" s="40"/>
      <c r="AE88" s="40"/>
    </row>
    <row r="89" s="2" customFormat="1" ht="15.15" customHeight="1">
      <c r="A89" s="40"/>
      <c r="B89" s="41"/>
      <c r="C89" s="34" t="s">
        <v>30</v>
      </c>
      <c r="D89" s="42"/>
      <c r="E89" s="42"/>
      <c r="F89" s="29" t="str">
        <f>IF(E18="","",E18)</f>
        <v>Vyplň údaj</v>
      </c>
      <c r="G89" s="42"/>
      <c r="H89" s="42"/>
      <c r="I89" s="34" t="s">
        <v>37</v>
      </c>
      <c r="J89" s="38" t="str">
        <f>E24</f>
        <v xml:space="preserve"> </v>
      </c>
      <c r="K89" s="42"/>
      <c r="L89" s="136"/>
      <c r="S89" s="40"/>
      <c r="T89" s="40"/>
      <c r="U89" s="40"/>
      <c r="V89" s="40"/>
      <c r="W89" s="40"/>
      <c r="X89" s="40"/>
      <c r="Y89" s="40"/>
      <c r="Z89" s="40"/>
      <c r="AA89" s="40"/>
      <c r="AB89" s="40"/>
      <c r="AC89" s="40"/>
      <c r="AD89" s="40"/>
      <c r="AE89" s="40"/>
    </row>
    <row r="90" s="2" customFormat="1" ht="10.32" customHeight="1">
      <c r="A90" s="40"/>
      <c r="B90" s="41"/>
      <c r="C90" s="42"/>
      <c r="D90" s="42"/>
      <c r="E90" s="42"/>
      <c r="F90" s="42"/>
      <c r="G90" s="42"/>
      <c r="H90" s="42"/>
      <c r="I90" s="42"/>
      <c r="J90" s="42"/>
      <c r="K90" s="42"/>
      <c r="L90" s="136"/>
      <c r="S90" s="40"/>
      <c r="T90" s="40"/>
      <c r="U90" s="40"/>
      <c r="V90" s="40"/>
      <c r="W90" s="40"/>
      <c r="X90" s="40"/>
      <c r="Y90" s="40"/>
      <c r="Z90" s="40"/>
      <c r="AA90" s="40"/>
      <c r="AB90" s="40"/>
      <c r="AC90" s="40"/>
      <c r="AD90" s="40"/>
      <c r="AE90" s="40"/>
    </row>
    <row r="91" s="11" customFormat="1" ht="29.28" customHeight="1">
      <c r="A91" s="179"/>
      <c r="B91" s="180"/>
      <c r="C91" s="181" t="s">
        <v>118</v>
      </c>
      <c r="D91" s="182" t="s">
        <v>60</v>
      </c>
      <c r="E91" s="182" t="s">
        <v>56</v>
      </c>
      <c r="F91" s="182" t="s">
        <v>57</v>
      </c>
      <c r="G91" s="182" t="s">
        <v>119</v>
      </c>
      <c r="H91" s="182" t="s">
        <v>120</v>
      </c>
      <c r="I91" s="182" t="s">
        <v>121</v>
      </c>
      <c r="J91" s="183" t="s">
        <v>103</v>
      </c>
      <c r="K91" s="184" t="s">
        <v>122</v>
      </c>
      <c r="L91" s="185"/>
      <c r="M91" s="94" t="s">
        <v>19</v>
      </c>
      <c r="N91" s="95" t="s">
        <v>45</v>
      </c>
      <c r="O91" s="95" t="s">
        <v>123</v>
      </c>
      <c r="P91" s="95" t="s">
        <v>124</v>
      </c>
      <c r="Q91" s="95" t="s">
        <v>125</v>
      </c>
      <c r="R91" s="95" t="s">
        <v>126</v>
      </c>
      <c r="S91" s="95" t="s">
        <v>127</v>
      </c>
      <c r="T91" s="96" t="s">
        <v>128</v>
      </c>
      <c r="U91" s="179"/>
      <c r="V91" s="179"/>
      <c r="W91" s="179"/>
      <c r="X91" s="179"/>
      <c r="Y91" s="179"/>
      <c r="Z91" s="179"/>
      <c r="AA91" s="179"/>
      <c r="AB91" s="179"/>
      <c r="AC91" s="179"/>
      <c r="AD91" s="179"/>
      <c r="AE91" s="179"/>
    </row>
    <row r="92" s="2" customFormat="1" ht="22.8" customHeight="1">
      <c r="A92" s="40"/>
      <c r="B92" s="41"/>
      <c r="C92" s="101" t="s">
        <v>129</v>
      </c>
      <c r="D92" s="42"/>
      <c r="E92" s="42"/>
      <c r="F92" s="42"/>
      <c r="G92" s="42"/>
      <c r="H92" s="42"/>
      <c r="I92" s="42"/>
      <c r="J92" s="186">
        <f>BK92</f>
        <v>0</v>
      </c>
      <c r="K92" s="42"/>
      <c r="L92" s="46"/>
      <c r="M92" s="97"/>
      <c r="N92" s="187"/>
      <c r="O92" s="98"/>
      <c r="P92" s="188">
        <f>P93+P97+P417</f>
        <v>0</v>
      </c>
      <c r="Q92" s="98"/>
      <c r="R92" s="188">
        <f>R93+R97+R417</f>
        <v>2.1113187999999998</v>
      </c>
      <c r="S92" s="98"/>
      <c r="T92" s="189">
        <f>T93+T97+T417</f>
        <v>1.7447080000000002</v>
      </c>
      <c r="U92" s="40"/>
      <c r="V92" s="40"/>
      <c r="W92" s="40"/>
      <c r="X92" s="40"/>
      <c r="Y92" s="40"/>
      <c r="Z92" s="40"/>
      <c r="AA92" s="40"/>
      <c r="AB92" s="40"/>
      <c r="AC92" s="40"/>
      <c r="AD92" s="40"/>
      <c r="AE92" s="40"/>
      <c r="AT92" s="19" t="s">
        <v>74</v>
      </c>
      <c r="AU92" s="19" t="s">
        <v>104</v>
      </c>
      <c r="BK92" s="190">
        <f>BK93+BK97+BK417</f>
        <v>0</v>
      </c>
    </row>
    <row r="93" s="12" customFormat="1" ht="25.92" customHeight="1">
      <c r="A93" s="12"/>
      <c r="B93" s="191"/>
      <c r="C93" s="192"/>
      <c r="D93" s="193" t="s">
        <v>74</v>
      </c>
      <c r="E93" s="194" t="s">
        <v>130</v>
      </c>
      <c r="F93" s="194" t="s">
        <v>131</v>
      </c>
      <c r="G93" s="192"/>
      <c r="H93" s="192"/>
      <c r="I93" s="195"/>
      <c r="J93" s="196">
        <f>BK93</f>
        <v>0</v>
      </c>
      <c r="K93" s="192"/>
      <c r="L93" s="197"/>
      <c r="M93" s="198"/>
      <c r="N93" s="199"/>
      <c r="O93" s="199"/>
      <c r="P93" s="200">
        <f>P94</f>
        <v>0</v>
      </c>
      <c r="Q93" s="199"/>
      <c r="R93" s="200">
        <f>R94</f>
        <v>0</v>
      </c>
      <c r="S93" s="199"/>
      <c r="T93" s="201">
        <f>T94</f>
        <v>0</v>
      </c>
      <c r="U93" s="12"/>
      <c r="V93" s="12"/>
      <c r="W93" s="12"/>
      <c r="X93" s="12"/>
      <c r="Y93" s="12"/>
      <c r="Z93" s="12"/>
      <c r="AA93" s="12"/>
      <c r="AB93" s="12"/>
      <c r="AC93" s="12"/>
      <c r="AD93" s="12"/>
      <c r="AE93" s="12"/>
      <c r="AR93" s="202" t="s">
        <v>83</v>
      </c>
      <c r="AT93" s="203" t="s">
        <v>74</v>
      </c>
      <c r="AU93" s="203" t="s">
        <v>75</v>
      </c>
      <c r="AY93" s="202" t="s">
        <v>132</v>
      </c>
      <c r="BK93" s="204">
        <f>BK94</f>
        <v>0</v>
      </c>
    </row>
    <row r="94" s="12" customFormat="1" ht="22.8" customHeight="1">
      <c r="A94" s="12"/>
      <c r="B94" s="191"/>
      <c r="C94" s="192"/>
      <c r="D94" s="193" t="s">
        <v>74</v>
      </c>
      <c r="E94" s="205" t="s">
        <v>159</v>
      </c>
      <c r="F94" s="205" t="s">
        <v>160</v>
      </c>
      <c r="G94" s="192"/>
      <c r="H94" s="192"/>
      <c r="I94" s="195"/>
      <c r="J94" s="206">
        <f>BK94</f>
        <v>0</v>
      </c>
      <c r="K94" s="192"/>
      <c r="L94" s="197"/>
      <c r="M94" s="198"/>
      <c r="N94" s="199"/>
      <c r="O94" s="199"/>
      <c r="P94" s="200">
        <f>SUM(P95:P96)</f>
        <v>0</v>
      </c>
      <c r="Q94" s="199"/>
      <c r="R94" s="200">
        <f>SUM(R95:R96)</f>
        <v>0</v>
      </c>
      <c r="S94" s="199"/>
      <c r="T94" s="201">
        <f>SUM(T95:T96)</f>
        <v>0</v>
      </c>
      <c r="U94" s="12"/>
      <c r="V94" s="12"/>
      <c r="W94" s="12"/>
      <c r="X94" s="12"/>
      <c r="Y94" s="12"/>
      <c r="Z94" s="12"/>
      <c r="AA94" s="12"/>
      <c r="AB94" s="12"/>
      <c r="AC94" s="12"/>
      <c r="AD94" s="12"/>
      <c r="AE94" s="12"/>
      <c r="AR94" s="202" t="s">
        <v>83</v>
      </c>
      <c r="AT94" s="203" t="s">
        <v>74</v>
      </c>
      <c r="AU94" s="203" t="s">
        <v>83</v>
      </c>
      <c r="AY94" s="202" t="s">
        <v>132</v>
      </c>
      <c r="BK94" s="204">
        <f>SUM(BK95:BK96)</f>
        <v>0</v>
      </c>
    </row>
    <row r="95" s="2" customFormat="1" ht="49.05" customHeight="1">
      <c r="A95" s="40"/>
      <c r="B95" s="41"/>
      <c r="C95" s="207" t="s">
        <v>83</v>
      </c>
      <c r="D95" s="207" t="s">
        <v>140</v>
      </c>
      <c r="E95" s="208" t="s">
        <v>638</v>
      </c>
      <c r="F95" s="209" t="s">
        <v>639</v>
      </c>
      <c r="G95" s="210" t="s">
        <v>151</v>
      </c>
      <c r="H95" s="211">
        <v>1</v>
      </c>
      <c r="I95" s="212"/>
      <c r="J95" s="213">
        <f>ROUND(I95*H95,2)</f>
        <v>0</v>
      </c>
      <c r="K95" s="214"/>
      <c r="L95" s="46"/>
      <c r="M95" s="215" t="s">
        <v>19</v>
      </c>
      <c r="N95" s="216" t="s">
        <v>46</v>
      </c>
      <c r="O95" s="86"/>
      <c r="P95" s="217">
        <f>O95*H95</f>
        <v>0</v>
      </c>
      <c r="Q95" s="217">
        <v>0</v>
      </c>
      <c r="R95" s="217">
        <f>Q95*H95</f>
        <v>0</v>
      </c>
      <c r="S95" s="217">
        <v>0</v>
      </c>
      <c r="T95" s="218">
        <f>S95*H95</f>
        <v>0</v>
      </c>
      <c r="U95" s="40"/>
      <c r="V95" s="40"/>
      <c r="W95" s="40"/>
      <c r="X95" s="40"/>
      <c r="Y95" s="40"/>
      <c r="Z95" s="40"/>
      <c r="AA95" s="40"/>
      <c r="AB95" s="40"/>
      <c r="AC95" s="40"/>
      <c r="AD95" s="40"/>
      <c r="AE95" s="40"/>
      <c r="AR95" s="219" t="s">
        <v>139</v>
      </c>
      <c r="AT95" s="219" t="s">
        <v>140</v>
      </c>
      <c r="AU95" s="219" t="s">
        <v>85</v>
      </c>
      <c r="AY95" s="19" t="s">
        <v>132</v>
      </c>
      <c r="BE95" s="220">
        <f>IF(N95="základní",J95,0)</f>
        <v>0</v>
      </c>
      <c r="BF95" s="220">
        <f>IF(N95="snížená",J95,0)</f>
        <v>0</v>
      </c>
      <c r="BG95" s="220">
        <f>IF(N95="zákl. přenesená",J95,0)</f>
        <v>0</v>
      </c>
      <c r="BH95" s="220">
        <f>IF(N95="sníž. přenesená",J95,0)</f>
        <v>0</v>
      </c>
      <c r="BI95" s="220">
        <f>IF(N95="nulová",J95,0)</f>
        <v>0</v>
      </c>
      <c r="BJ95" s="19" t="s">
        <v>83</v>
      </c>
      <c r="BK95" s="220">
        <f>ROUND(I95*H95,2)</f>
        <v>0</v>
      </c>
      <c r="BL95" s="19" t="s">
        <v>139</v>
      </c>
      <c r="BM95" s="219" t="s">
        <v>640</v>
      </c>
    </row>
    <row r="96" s="2" customFormat="1">
      <c r="A96" s="40"/>
      <c r="B96" s="41"/>
      <c r="C96" s="42"/>
      <c r="D96" s="221" t="s">
        <v>142</v>
      </c>
      <c r="E96" s="42"/>
      <c r="F96" s="222" t="s">
        <v>641</v>
      </c>
      <c r="G96" s="42"/>
      <c r="H96" s="42"/>
      <c r="I96" s="223"/>
      <c r="J96" s="42"/>
      <c r="K96" s="42"/>
      <c r="L96" s="46"/>
      <c r="M96" s="224"/>
      <c r="N96" s="225"/>
      <c r="O96" s="86"/>
      <c r="P96" s="86"/>
      <c r="Q96" s="86"/>
      <c r="R96" s="86"/>
      <c r="S96" s="86"/>
      <c r="T96" s="87"/>
      <c r="U96" s="40"/>
      <c r="V96" s="40"/>
      <c r="W96" s="40"/>
      <c r="X96" s="40"/>
      <c r="Y96" s="40"/>
      <c r="Z96" s="40"/>
      <c r="AA96" s="40"/>
      <c r="AB96" s="40"/>
      <c r="AC96" s="40"/>
      <c r="AD96" s="40"/>
      <c r="AE96" s="40"/>
      <c r="AT96" s="19" t="s">
        <v>142</v>
      </c>
      <c r="AU96" s="19" t="s">
        <v>85</v>
      </c>
    </row>
    <row r="97" s="12" customFormat="1" ht="25.92" customHeight="1">
      <c r="A97" s="12"/>
      <c r="B97" s="191"/>
      <c r="C97" s="192"/>
      <c r="D97" s="193" t="s">
        <v>74</v>
      </c>
      <c r="E97" s="194" t="s">
        <v>214</v>
      </c>
      <c r="F97" s="194" t="s">
        <v>215</v>
      </c>
      <c r="G97" s="192"/>
      <c r="H97" s="192"/>
      <c r="I97" s="195"/>
      <c r="J97" s="196">
        <f>BK97</f>
        <v>0</v>
      </c>
      <c r="K97" s="192"/>
      <c r="L97" s="197"/>
      <c r="M97" s="198"/>
      <c r="N97" s="199"/>
      <c r="O97" s="199"/>
      <c r="P97" s="200">
        <f>P98+P102+P154+P164+P190+P284+P332+P365</f>
        <v>0</v>
      </c>
      <c r="Q97" s="199"/>
      <c r="R97" s="200">
        <f>R98+R102+R154+R164+R190+R284+R332+R365</f>
        <v>2.1113187999999998</v>
      </c>
      <c r="S97" s="199"/>
      <c r="T97" s="201">
        <f>T98+T102+T154+T164+T190+T284+T332+T365</f>
        <v>1.7447080000000002</v>
      </c>
      <c r="U97" s="12"/>
      <c r="V97" s="12"/>
      <c r="W97" s="12"/>
      <c r="X97" s="12"/>
      <c r="Y97" s="12"/>
      <c r="Z97" s="12"/>
      <c r="AA97" s="12"/>
      <c r="AB97" s="12"/>
      <c r="AC97" s="12"/>
      <c r="AD97" s="12"/>
      <c r="AE97" s="12"/>
      <c r="AR97" s="202" t="s">
        <v>85</v>
      </c>
      <c r="AT97" s="203" t="s">
        <v>74</v>
      </c>
      <c r="AU97" s="203" t="s">
        <v>75</v>
      </c>
      <c r="AY97" s="202" t="s">
        <v>132</v>
      </c>
      <c r="BK97" s="204">
        <f>BK98+BK102+BK154+BK164+BK190+BK284+BK332+BK365</f>
        <v>0</v>
      </c>
    </row>
    <row r="98" s="12" customFormat="1" ht="22.8" customHeight="1">
      <c r="A98" s="12"/>
      <c r="B98" s="191"/>
      <c r="C98" s="192"/>
      <c r="D98" s="193" t="s">
        <v>74</v>
      </c>
      <c r="E98" s="205" t="s">
        <v>406</v>
      </c>
      <c r="F98" s="205" t="s">
        <v>407</v>
      </c>
      <c r="G98" s="192"/>
      <c r="H98" s="192"/>
      <c r="I98" s="195"/>
      <c r="J98" s="206">
        <f>BK98</f>
        <v>0</v>
      </c>
      <c r="K98" s="192"/>
      <c r="L98" s="197"/>
      <c r="M98" s="198"/>
      <c r="N98" s="199"/>
      <c r="O98" s="199"/>
      <c r="P98" s="200">
        <f>SUM(P99:P101)</f>
        <v>0</v>
      </c>
      <c r="Q98" s="199"/>
      <c r="R98" s="200">
        <f>SUM(R99:R101)</f>
        <v>0.0124</v>
      </c>
      <c r="S98" s="199"/>
      <c r="T98" s="201">
        <f>SUM(T99:T101)</f>
        <v>0</v>
      </c>
      <c r="U98" s="12"/>
      <c r="V98" s="12"/>
      <c r="W98" s="12"/>
      <c r="X98" s="12"/>
      <c r="Y98" s="12"/>
      <c r="Z98" s="12"/>
      <c r="AA98" s="12"/>
      <c r="AB98" s="12"/>
      <c r="AC98" s="12"/>
      <c r="AD98" s="12"/>
      <c r="AE98" s="12"/>
      <c r="AR98" s="202" t="s">
        <v>85</v>
      </c>
      <c r="AT98" s="203" t="s">
        <v>74</v>
      </c>
      <c r="AU98" s="203" t="s">
        <v>83</v>
      </c>
      <c r="AY98" s="202" t="s">
        <v>132</v>
      </c>
      <c r="BK98" s="204">
        <f>SUM(BK99:BK101)</f>
        <v>0</v>
      </c>
    </row>
    <row r="99" s="2" customFormat="1" ht="33" customHeight="1">
      <c r="A99" s="40"/>
      <c r="B99" s="41"/>
      <c r="C99" s="207" t="s">
        <v>85</v>
      </c>
      <c r="D99" s="207" t="s">
        <v>140</v>
      </c>
      <c r="E99" s="208" t="s">
        <v>642</v>
      </c>
      <c r="F99" s="209" t="s">
        <v>643</v>
      </c>
      <c r="G99" s="210" t="s">
        <v>354</v>
      </c>
      <c r="H99" s="211">
        <v>4</v>
      </c>
      <c r="I99" s="212"/>
      <c r="J99" s="213">
        <f>ROUND(I99*H99,2)</f>
        <v>0</v>
      </c>
      <c r="K99" s="214"/>
      <c r="L99" s="46"/>
      <c r="M99" s="215" t="s">
        <v>19</v>
      </c>
      <c r="N99" s="216" t="s">
        <v>46</v>
      </c>
      <c r="O99" s="86"/>
      <c r="P99" s="217">
        <f>O99*H99</f>
        <v>0</v>
      </c>
      <c r="Q99" s="217">
        <v>0.0030999999999999999</v>
      </c>
      <c r="R99" s="217">
        <f>Q99*H99</f>
        <v>0.0124</v>
      </c>
      <c r="S99" s="217">
        <v>0</v>
      </c>
      <c r="T99" s="218">
        <f>S99*H99</f>
        <v>0</v>
      </c>
      <c r="U99" s="40"/>
      <c r="V99" s="40"/>
      <c r="W99" s="40"/>
      <c r="X99" s="40"/>
      <c r="Y99" s="40"/>
      <c r="Z99" s="40"/>
      <c r="AA99" s="40"/>
      <c r="AB99" s="40"/>
      <c r="AC99" s="40"/>
      <c r="AD99" s="40"/>
      <c r="AE99" s="40"/>
      <c r="AR99" s="219" t="s">
        <v>220</v>
      </c>
      <c r="AT99" s="219" t="s">
        <v>140</v>
      </c>
      <c r="AU99" s="219" t="s">
        <v>85</v>
      </c>
      <c r="AY99" s="19" t="s">
        <v>132</v>
      </c>
      <c r="BE99" s="220">
        <f>IF(N99="základní",J99,0)</f>
        <v>0</v>
      </c>
      <c r="BF99" s="220">
        <f>IF(N99="snížená",J99,0)</f>
        <v>0</v>
      </c>
      <c r="BG99" s="220">
        <f>IF(N99="zákl. přenesená",J99,0)</f>
        <v>0</v>
      </c>
      <c r="BH99" s="220">
        <f>IF(N99="sníž. přenesená",J99,0)</f>
        <v>0</v>
      </c>
      <c r="BI99" s="220">
        <f>IF(N99="nulová",J99,0)</f>
        <v>0</v>
      </c>
      <c r="BJ99" s="19" t="s">
        <v>83</v>
      </c>
      <c r="BK99" s="220">
        <f>ROUND(I99*H99,2)</f>
        <v>0</v>
      </c>
      <c r="BL99" s="19" t="s">
        <v>220</v>
      </c>
      <c r="BM99" s="219" t="s">
        <v>644</v>
      </c>
    </row>
    <row r="100" s="2" customFormat="1">
      <c r="A100" s="40"/>
      <c r="B100" s="41"/>
      <c r="C100" s="42"/>
      <c r="D100" s="221" t="s">
        <v>142</v>
      </c>
      <c r="E100" s="42"/>
      <c r="F100" s="222" t="s">
        <v>645</v>
      </c>
      <c r="G100" s="42"/>
      <c r="H100" s="42"/>
      <c r="I100" s="223"/>
      <c r="J100" s="42"/>
      <c r="K100" s="42"/>
      <c r="L100" s="46"/>
      <c r="M100" s="224"/>
      <c r="N100" s="225"/>
      <c r="O100" s="86"/>
      <c r="P100" s="86"/>
      <c r="Q100" s="86"/>
      <c r="R100" s="86"/>
      <c r="S100" s="86"/>
      <c r="T100" s="87"/>
      <c r="U100" s="40"/>
      <c r="V100" s="40"/>
      <c r="W100" s="40"/>
      <c r="X100" s="40"/>
      <c r="Y100" s="40"/>
      <c r="Z100" s="40"/>
      <c r="AA100" s="40"/>
      <c r="AB100" s="40"/>
      <c r="AC100" s="40"/>
      <c r="AD100" s="40"/>
      <c r="AE100" s="40"/>
      <c r="AT100" s="19" t="s">
        <v>142</v>
      </c>
      <c r="AU100" s="19" t="s">
        <v>85</v>
      </c>
    </row>
    <row r="101" s="2" customFormat="1">
      <c r="A101" s="40"/>
      <c r="B101" s="41"/>
      <c r="C101" s="42"/>
      <c r="D101" s="226" t="s">
        <v>143</v>
      </c>
      <c r="E101" s="42"/>
      <c r="F101" s="227" t="s">
        <v>646</v>
      </c>
      <c r="G101" s="42"/>
      <c r="H101" s="42"/>
      <c r="I101" s="223"/>
      <c r="J101" s="42"/>
      <c r="K101" s="42"/>
      <c r="L101" s="46"/>
      <c r="M101" s="224"/>
      <c r="N101" s="225"/>
      <c r="O101" s="86"/>
      <c r="P101" s="86"/>
      <c r="Q101" s="86"/>
      <c r="R101" s="86"/>
      <c r="S101" s="86"/>
      <c r="T101" s="87"/>
      <c r="U101" s="40"/>
      <c r="V101" s="40"/>
      <c r="W101" s="40"/>
      <c r="X101" s="40"/>
      <c r="Y101" s="40"/>
      <c r="Z101" s="40"/>
      <c r="AA101" s="40"/>
      <c r="AB101" s="40"/>
      <c r="AC101" s="40"/>
      <c r="AD101" s="40"/>
      <c r="AE101" s="40"/>
      <c r="AT101" s="19" t="s">
        <v>143</v>
      </c>
      <c r="AU101" s="19" t="s">
        <v>85</v>
      </c>
    </row>
    <row r="102" s="12" customFormat="1" ht="22.8" customHeight="1">
      <c r="A102" s="12"/>
      <c r="B102" s="191"/>
      <c r="C102" s="192"/>
      <c r="D102" s="193" t="s">
        <v>74</v>
      </c>
      <c r="E102" s="205" t="s">
        <v>647</v>
      </c>
      <c r="F102" s="205" t="s">
        <v>648</v>
      </c>
      <c r="G102" s="192"/>
      <c r="H102" s="192"/>
      <c r="I102" s="195"/>
      <c r="J102" s="206">
        <f>BK102</f>
        <v>0</v>
      </c>
      <c r="K102" s="192"/>
      <c r="L102" s="197"/>
      <c r="M102" s="198"/>
      <c r="N102" s="199"/>
      <c r="O102" s="199"/>
      <c r="P102" s="200">
        <f>SUM(P103:P153)</f>
        <v>0</v>
      </c>
      <c r="Q102" s="199"/>
      <c r="R102" s="200">
        <f>SUM(R103:R153)</f>
        <v>0</v>
      </c>
      <c r="S102" s="199"/>
      <c r="T102" s="201">
        <f>SUM(T103:T153)</f>
        <v>0</v>
      </c>
      <c r="U102" s="12"/>
      <c r="V102" s="12"/>
      <c r="W102" s="12"/>
      <c r="X102" s="12"/>
      <c r="Y102" s="12"/>
      <c r="Z102" s="12"/>
      <c r="AA102" s="12"/>
      <c r="AB102" s="12"/>
      <c r="AC102" s="12"/>
      <c r="AD102" s="12"/>
      <c r="AE102" s="12"/>
      <c r="AR102" s="202" t="s">
        <v>85</v>
      </c>
      <c r="AT102" s="203" t="s">
        <v>74</v>
      </c>
      <c r="AU102" s="203" t="s">
        <v>83</v>
      </c>
      <c r="AY102" s="202" t="s">
        <v>132</v>
      </c>
      <c r="BK102" s="204">
        <f>SUM(BK103:BK153)</f>
        <v>0</v>
      </c>
    </row>
    <row r="103" s="2" customFormat="1" ht="24.15" customHeight="1">
      <c r="A103" s="40"/>
      <c r="B103" s="41"/>
      <c r="C103" s="207" t="s">
        <v>148</v>
      </c>
      <c r="D103" s="207" t="s">
        <v>140</v>
      </c>
      <c r="E103" s="208" t="s">
        <v>649</v>
      </c>
      <c r="F103" s="209" t="s">
        <v>650</v>
      </c>
      <c r="G103" s="210" t="s">
        <v>304</v>
      </c>
      <c r="H103" s="265"/>
      <c r="I103" s="212"/>
      <c r="J103" s="213">
        <f>ROUND(I103*H103,2)</f>
        <v>0</v>
      </c>
      <c r="K103" s="214"/>
      <c r="L103" s="46"/>
      <c r="M103" s="215" t="s">
        <v>19</v>
      </c>
      <c r="N103" s="216" t="s">
        <v>46</v>
      </c>
      <c r="O103" s="86"/>
      <c r="P103" s="217">
        <f>O103*H103</f>
        <v>0</v>
      </c>
      <c r="Q103" s="217">
        <v>0</v>
      </c>
      <c r="R103" s="217">
        <f>Q103*H103</f>
        <v>0</v>
      </c>
      <c r="S103" s="217">
        <v>0</v>
      </c>
      <c r="T103" s="218">
        <f>S103*H103</f>
        <v>0</v>
      </c>
      <c r="U103" s="40"/>
      <c r="V103" s="40"/>
      <c r="W103" s="40"/>
      <c r="X103" s="40"/>
      <c r="Y103" s="40"/>
      <c r="Z103" s="40"/>
      <c r="AA103" s="40"/>
      <c r="AB103" s="40"/>
      <c r="AC103" s="40"/>
      <c r="AD103" s="40"/>
      <c r="AE103" s="40"/>
      <c r="AR103" s="219" t="s">
        <v>220</v>
      </c>
      <c r="AT103" s="219" t="s">
        <v>140</v>
      </c>
      <c r="AU103" s="219" t="s">
        <v>85</v>
      </c>
      <c r="AY103" s="19" t="s">
        <v>132</v>
      </c>
      <c r="BE103" s="220">
        <f>IF(N103="základní",J103,0)</f>
        <v>0</v>
      </c>
      <c r="BF103" s="220">
        <f>IF(N103="snížená",J103,0)</f>
        <v>0</v>
      </c>
      <c r="BG103" s="220">
        <f>IF(N103="zákl. přenesená",J103,0)</f>
        <v>0</v>
      </c>
      <c r="BH103" s="220">
        <f>IF(N103="sníž. přenesená",J103,0)</f>
        <v>0</v>
      </c>
      <c r="BI103" s="220">
        <f>IF(N103="nulová",J103,0)</f>
        <v>0</v>
      </c>
      <c r="BJ103" s="19" t="s">
        <v>83</v>
      </c>
      <c r="BK103" s="220">
        <f>ROUND(I103*H103,2)</f>
        <v>0</v>
      </c>
      <c r="BL103" s="19" t="s">
        <v>220</v>
      </c>
      <c r="BM103" s="219" t="s">
        <v>651</v>
      </c>
    </row>
    <row r="104" s="2" customFormat="1">
      <c r="A104" s="40"/>
      <c r="B104" s="41"/>
      <c r="C104" s="42"/>
      <c r="D104" s="221" t="s">
        <v>142</v>
      </c>
      <c r="E104" s="42"/>
      <c r="F104" s="222" t="s">
        <v>652</v>
      </c>
      <c r="G104" s="42"/>
      <c r="H104" s="42"/>
      <c r="I104" s="223"/>
      <c r="J104" s="42"/>
      <c r="K104" s="42"/>
      <c r="L104" s="46"/>
      <c r="M104" s="224"/>
      <c r="N104" s="225"/>
      <c r="O104" s="86"/>
      <c r="P104" s="86"/>
      <c r="Q104" s="86"/>
      <c r="R104" s="86"/>
      <c r="S104" s="86"/>
      <c r="T104" s="87"/>
      <c r="U104" s="40"/>
      <c r="V104" s="40"/>
      <c r="W104" s="40"/>
      <c r="X104" s="40"/>
      <c r="Y104" s="40"/>
      <c r="Z104" s="40"/>
      <c r="AA104" s="40"/>
      <c r="AB104" s="40"/>
      <c r="AC104" s="40"/>
      <c r="AD104" s="40"/>
      <c r="AE104" s="40"/>
      <c r="AT104" s="19" t="s">
        <v>142</v>
      </c>
      <c r="AU104" s="19" t="s">
        <v>85</v>
      </c>
    </row>
    <row r="105" s="2" customFormat="1">
      <c r="A105" s="40"/>
      <c r="B105" s="41"/>
      <c r="C105" s="42"/>
      <c r="D105" s="226" t="s">
        <v>143</v>
      </c>
      <c r="E105" s="42"/>
      <c r="F105" s="227" t="s">
        <v>653</v>
      </c>
      <c r="G105" s="42"/>
      <c r="H105" s="42"/>
      <c r="I105" s="223"/>
      <c r="J105" s="42"/>
      <c r="K105" s="42"/>
      <c r="L105" s="46"/>
      <c r="M105" s="224"/>
      <c r="N105" s="225"/>
      <c r="O105" s="86"/>
      <c r="P105" s="86"/>
      <c r="Q105" s="86"/>
      <c r="R105" s="86"/>
      <c r="S105" s="86"/>
      <c r="T105" s="87"/>
      <c r="U105" s="40"/>
      <c r="V105" s="40"/>
      <c r="W105" s="40"/>
      <c r="X105" s="40"/>
      <c r="Y105" s="40"/>
      <c r="Z105" s="40"/>
      <c r="AA105" s="40"/>
      <c r="AB105" s="40"/>
      <c r="AC105" s="40"/>
      <c r="AD105" s="40"/>
      <c r="AE105" s="40"/>
      <c r="AT105" s="19" t="s">
        <v>143</v>
      </c>
      <c r="AU105" s="19" t="s">
        <v>85</v>
      </c>
    </row>
    <row r="106" s="2" customFormat="1" ht="24.15" customHeight="1">
      <c r="A106" s="40"/>
      <c r="B106" s="41"/>
      <c r="C106" s="207" t="s">
        <v>139</v>
      </c>
      <c r="D106" s="207" t="s">
        <v>140</v>
      </c>
      <c r="E106" s="208" t="s">
        <v>654</v>
      </c>
      <c r="F106" s="209" t="s">
        <v>655</v>
      </c>
      <c r="G106" s="210" t="s">
        <v>151</v>
      </c>
      <c r="H106" s="211">
        <v>3</v>
      </c>
      <c r="I106" s="212"/>
      <c r="J106" s="213">
        <f>ROUND(I106*H106,2)</f>
        <v>0</v>
      </c>
      <c r="K106" s="214"/>
      <c r="L106" s="46"/>
      <c r="M106" s="215" t="s">
        <v>19</v>
      </c>
      <c r="N106" s="216" t="s">
        <v>46</v>
      </c>
      <c r="O106" s="86"/>
      <c r="P106" s="217">
        <f>O106*H106</f>
        <v>0</v>
      </c>
      <c r="Q106" s="217">
        <v>0</v>
      </c>
      <c r="R106" s="217">
        <f>Q106*H106</f>
        <v>0</v>
      </c>
      <c r="S106" s="217">
        <v>0</v>
      </c>
      <c r="T106" s="218">
        <f>S106*H106</f>
        <v>0</v>
      </c>
      <c r="U106" s="40"/>
      <c r="V106" s="40"/>
      <c r="W106" s="40"/>
      <c r="X106" s="40"/>
      <c r="Y106" s="40"/>
      <c r="Z106" s="40"/>
      <c r="AA106" s="40"/>
      <c r="AB106" s="40"/>
      <c r="AC106" s="40"/>
      <c r="AD106" s="40"/>
      <c r="AE106" s="40"/>
      <c r="AR106" s="219" t="s">
        <v>220</v>
      </c>
      <c r="AT106" s="219" t="s">
        <v>140</v>
      </c>
      <c r="AU106" s="219" t="s">
        <v>85</v>
      </c>
      <c r="AY106" s="19" t="s">
        <v>132</v>
      </c>
      <c r="BE106" s="220">
        <f>IF(N106="základní",J106,0)</f>
        <v>0</v>
      </c>
      <c r="BF106" s="220">
        <f>IF(N106="snížená",J106,0)</f>
        <v>0</v>
      </c>
      <c r="BG106" s="220">
        <f>IF(N106="zákl. přenesená",J106,0)</f>
        <v>0</v>
      </c>
      <c r="BH106" s="220">
        <f>IF(N106="sníž. přenesená",J106,0)</f>
        <v>0</v>
      </c>
      <c r="BI106" s="220">
        <f>IF(N106="nulová",J106,0)</f>
        <v>0</v>
      </c>
      <c r="BJ106" s="19" t="s">
        <v>83</v>
      </c>
      <c r="BK106" s="220">
        <f>ROUND(I106*H106,2)</f>
        <v>0</v>
      </c>
      <c r="BL106" s="19" t="s">
        <v>220</v>
      </c>
      <c r="BM106" s="219" t="s">
        <v>656</v>
      </c>
    </row>
    <row r="107" s="2" customFormat="1">
      <c r="A107" s="40"/>
      <c r="B107" s="41"/>
      <c r="C107" s="42"/>
      <c r="D107" s="221" t="s">
        <v>142</v>
      </c>
      <c r="E107" s="42"/>
      <c r="F107" s="222" t="s">
        <v>655</v>
      </c>
      <c r="G107" s="42"/>
      <c r="H107" s="42"/>
      <c r="I107" s="223"/>
      <c r="J107" s="42"/>
      <c r="K107" s="42"/>
      <c r="L107" s="46"/>
      <c r="M107" s="224"/>
      <c r="N107" s="225"/>
      <c r="O107" s="86"/>
      <c r="P107" s="86"/>
      <c r="Q107" s="86"/>
      <c r="R107" s="86"/>
      <c r="S107" s="86"/>
      <c r="T107" s="87"/>
      <c r="U107" s="40"/>
      <c r="V107" s="40"/>
      <c r="W107" s="40"/>
      <c r="X107" s="40"/>
      <c r="Y107" s="40"/>
      <c r="Z107" s="40"/>
      <c r="AA107" s="40"/>
      <c r="AB107" s="40"/>
      <c r="AC107" s="40"/>
      <c r="AD107" s="40"/>
      <c r="AE107" s="40"/>
      <c r="AT107" s="19" t="s">
        <v>142</v>
      </c>
      <c r="AU107" s="19" t="s">
        <v>85</v>
      </c>
    </row>
    <row r="108" s="2" customFormat="1" ht="16.5" customHeight="1">
      <c r="A108" s="40"/>
      <c r="B108" s="41"/>
      <c r="C108" s="207" t="s">
        <v>167</v>
      </c>
      <c r="D108" s="207" t="s">
        <v>140</v>
      </c>
      <c r="E108" s="208" t="s">
        <v>657</v>
      </c>
      <c r="F108" s="209" t="s">
        <v>658</v>
      </c>
      <c r="G108" s="210" t="s">
        <v>151</v>
      </c>
      <c r="H108" s="211">
        <v>3</v>
      </c>
      <c r="I108" s="212"/>
      <c r="J108" s="213">
        <f>ROUND(I108*H108,2)</f>
        <v>0</v>
      </c>
      <c r="K108" s="214"/>
      <c r="L108" s="46"/>
      <c r="M108" s="215" t="s">
        <v>19</v>
      </c>
      <c r="N108" s="216" t="s">
        <v>46</v>
      </c>
      <c r="O108" s="86"/>
      <c r="P108" s="217">
        <f>O108*H108</f>
        <v>0</v>
      </c>
      <c r="Q108" s="217">
        <v>0</v>
      </c>
      <c r="R108" s="217">
        <f>Q108*H108</f>
        <v>0</v>
      </c>
      <c r="S108" s="217">
        <v>0</v>
      </c>
      <c r="T108" s="218">
        <f>S108*H108</f>
        <v>0</v>
      </c>
      <c r="U108" s="40"/>
      <c r="V108" s="40"/>
      <c r="W108" s="40"/>
      <c r="X108" s="40"/>
      <c r="Y108" s="40"/>
      <c r="Z108" s="40"/>
      <c r="AA108" s="40"/>
      <c r="AB108" s="40"/>
      <c r="AC108" s="40"/>
      <c r="AD108" s="40"/>
      <c r="AE108" s="40"/>
      <c r="AR108" s="219" t="s">
        <v>220</v>
      </c>
      <c r="AT108" s="219" t="s">
        <v>140</v>
      </c>
      <c r="AU108" s="219" t="s">
        <v>85</v>
      </c>
      <c r="AY108" s="19" t="s">
        <v>132</v>
      </c>
      <c r="BE108" s="220">
        <f>IF(N108="základní",J108,0)</f>
        <v>0</v>
      </c>
      <c r="BF108" s="220">
        <f>IF(N108="snížená",J108,0)</f>
        <v>0</v>
      </c>
      <c r="BG108" s="220">
        <f>IF(N108="zákl. přenesená",J108,0)</f>
        <v>0</v>
      </c>
      <c r="BH108" s="220">
        <f>IF(N108="sníž. přenesená",J108,0)</f>
        <v>0</v>
      </c>
      <c r="BI108" s="220">
        <f>IF(N108="nulová",J108,0)</f>
        <v>0</v>
      </c>
      <c r="BJ108" s="19" t="s">
        <v>83</v>
      </c>
      <c r="BK108" s="220">
        <f>ROUND(I108*H108,2)</f>
        <v>0</v>
      </c>
      <c r="BL108" s="19" t="s">
        <v>220</v>
      </c>
      <c r="BM108" s="219" t="s">
        <v>659</v>
      </c>
    </row>
    <row r="109" s="2" customFormat="1">
      <c r="A109" s="40"/>
      <c r="B109" s="41"/>
      <c r="C109" s="42"/>
      <c r="D109" s="221" t="s">
        <v>142</v>
      </c>
      <c r="E109" s="42"/>
      <c r="F109" s="222" t="s">
        <v>658</v>
      </c>
      <c r="G109" s="42"/>
      <c r="H109" s="42"/>
      <c r="I109" s="223"/>
      <c r="J109" s="42"/>
      <c r="K109" s="42"/>
      <c r="L109" s="46"/>
      <c r="M109" s="224"/>
      <c r="N109" s="225"/>
      <c r="O109" s="86"/>
      <c r="P109" s="86"/>
      <c r="Q109" s="86"/>
      <c r="R109" s="86"/>
      <c r="S109" s="86"/>
      <c r="T109" s="87"/>
      <c r="U109" s="40"/>
      <c r="V109" s="40"/>
      <c r="W109" s="40"/>
      <c r="X109" s="40"/>
      <c r="Y109" s="40"/>
      <c r="Z109" s="40"/>
      <c r="AA109" s="40"/>
      <c r="AB109" s="40"/>
      <c r="AC109" s="40"/>
      <c r="AD109" s="40"/>
      <c r="AE109" s="40"/>
      <c r="AT109" s="19" t="s">
        <v>142</v>
      </c>
      <c r="AU109" s="19" t="s">
        <v>85</v>
      </c>
    </row>
    <row r="110" s="2" customFormat="1" ht="16.5" customHeight="1">
      <c r="A110" s="40"/>
      <c r="B110" s="41"/>
      <c r="C110" s="207" t="s">
        <v>133</v>
      </c>
      <c r="D110" s="207" t="s">
        <v>140</v>
      </c>
      <c r="E110" s="208" t="s">
        <v>660</v>
      </c>
      <c r="F110" s="209" t="s">
        <v>661</v>
      </c>
      <c r="G110" s="210" t="s">
        <v>662</v>
      </c>
      <c r="H110" s="211">
        <v>1</v>
      </c>
      <c r="I110" s="212"/>
      <c r="J110" s="213">
        <f>ROUND(I110*H110,2)</f>
        <v>0</v>
      </c>
      <c r="K110" s="214"/>
      <c r="L110" s="46"/>
      <c r="M110" s="215" t="s">
        <v>19</v>
      </c>
      <c r="N110" s="216" t="s">
        <v>46</v>
      </c>
      <c r="O110" s="86"/>
      <c r="P110" s="217">
        <f>O110*H110</f>
        <v>0</v>
      </c>
      <c r="Q110" s="217">
        <v>0</v>
      </c>
      <c r="R110" s="217">
        <f>Q110*H110</f>
        <v>0</v>
      </c>
      <c r="S110" s="217">
        <v>0</v>
      </c>
      <c r="T110" s="218">
        <f>S110*H110</f>
        <v>0</v>
      </c>
      <c r="U110" s="40"/>
      <c r="V110" s="40"/>
      <c r="W110" s="40"/>
      <c r="X110" s="40"/>
      <c r="Y110" s="40"/>
      <c r="Z110" s="40"/>
      <c r="AA110" s="40"/>
      <c r="AB110" s="40"/>
      <c r="AC110" s="40"/>
      <c r="AD110" s="40"/>
      <c r="AE110" s="40"/>
      <c r="AR110" s="219" t="s">
        <v>220</v>
      </c>
      <c r="AT110" s="219" t="s">
        <v>140</v>
      </c>
      <c r="AU110" s="219" t="s">
        <v>85</v>
      </c>
      <c r="AY110" s="19" t="s">
        <v>132</v>
      </c>
      <c r="BE110" s="220">
        <f>IF(N110="základní",J110,0)</f>
        <v>0</v>
      </c>
      <c r="BF110" s="220">
        <f>IF(N110="snížená",J110,0)</f>
        <v>0</v>
      </c>
      <c r="BG110" s="220">
        <f>IF(N110="zákl. přenesená",J110,0)</f>
        <v>0</v>
      </c>
      <c r="BH110" s="220">
        <f>IF(N110="sníž. přenesená",J110,0)</f>
        <v>0</v>
      </c>
      <c r="BI110" s="220">
        <f>IF(N110="nulová",J110,0)</f>
        <v>0</v>
      </c>
      <c r="BJ110" s="19" t="s">
        <v>83</v>
      </c>
      <c r="BK110" s="220">
        <f>ROUND(I110*H110,2)</f>
        <v>0</v>
      </c>
      <c r="BL110" s="19" t="s">
        <v>220</v>
      </c>
      <c r="BM110" s="219" t="s">
        <v>663</v>
      </c>
    </row>
    <row r="111" s="2" customFormat="1">
      <c r="A111" s="40"/>
      <c r="B111" s="41"/>
      <c r="C111" s="42"/>
      <c r="D111" s="221" t="s">
        <v>142</v>
      </c>
      <c r="E111" s="42"/>
      <c r="F111" s="222" t="s">
        <v>661</v>
      </c>
      <c r="G111" s="42"/>
      <c r="H111" s="42"/>
      <c r="I111" s="223"/>
      <c r="J111" s="42"/>
      <c r="K111" s="42"/>
      <c r="L111" s="46"/>
      <c r="M111" s="224"/>
      <c r="N111" s="225"/>
      <c r="O111" s="86"/>
      <c r="P111" s="86"/>
      <c r="Q111" s="86"/>
      <c r="R111" s="86"/>
      <c r="S111" s="86"/>
      <c r="T111" s="87"/>
      <c r="U111" s="40"/>
      <c r="V111" s="40"/>
      <c r="W111" s="40"/>
      <c r="X111" s="40"/>
      <c r="Y111" s="40"/>
      <c r="Z111" s="40"/>
      <c r="AA111" s="40"/>
      <c r="AB111" s="40"/>
      <c r="AC111" s="40"/>
      <c r="AD111" s="40"/>
      <c r="AE111" s="40"/>
      <c r="AT111" s="19" t="s">
        <v>142</v>
      </c>
      <c r="AU111" s="19" t="s">
        <v>85</v>
      </c>
    </row>
    <row r="112" s="2" customFormat="1" ht="24.15" customHeight="1">
      <c r="A112" s="40"/>
      <c r="B112" s="41"/>
      <c r="C112" s="207" t="s">
        <v>181</v>
      </c>
      <c r="D112" s="207" t="s">
        <v>140</v>
      </c>
      <c r="E112" s="208" t="s">
        <v>664</v>
      </c>
      <c r="F112" s="209" t="s">
        <v>665</v>
      </c>
      <c r="G112" s="210" t="s">
        <v>151</v>
      </c>
      <c r="H112" s="211">
        <v>1</v>
      </c>
      <c r="I112" s="212"/>
      <c r="J112" s="213">
        <f>ROUND(I112*H112,2)</f>
        <v>0</v>
      </c>
      <c r="K112" s="214"/>
      <c r="L112" s="46"/>
      <c r="M112" s="215" t="s">
        <v>19</v>
      </c>
      <c r="N112" s="216" t="s">
        <v>46</v>
      </c>
      <c r="O112" s="86"/>
      <c r="P112" s="217">
        <f>O112*H112</f>
        <v>0</v>
      </c>
      <c r="Q112" s="217">
        <v>0</v>
      </c>
      <c r="R112" s="217">
        <f>Q112*H112</f>
        <v>0</v>
      </c>
      <c r="S112" s="217">
        <v>0</v>
      </c>
      <c r="T112" s="218">
        <f>S112*H112</f>
        <v>0</v>
      </c>
      <c r="U112" s="40"/>
      <c r="V112" s="40"/>
      <c r="W112" s="40"/>
      <c r="X112" s="40"/>
      <c r="Y112" s="40"/>
      <c r="Z112" s="40"/>
      <c r="AA112" s="40"/>
      <c r="AB112" s="40"/>
      <c r="AC112" s="40"/>
      <c r="AD112" s="40"/>
      <c r="AE112" s="40"/>
      <c r="AR112" s="219" t="s">
        <v>220</v>
      </c>
      <c r="AT112" s="219" t="s">
        <v>140</v>
      </c>
      <c r="AU112" s="219" t="s">
        <v>85</v>
      </c>
      <c r="AY112" s="19" t="s">
        <v>132</v>
      </c>
      <c r="BE112" s="220">
        <f>IF(N112="základní",J112,0)</f>
        <v>0</v>
      </c>
      <c r="BF112" s="220">
        <f>IF(N112="snížená",J112,0)</f>
        <v>0</v>
      </c>
      <c r="BG112" s="220">
        <f>IF(N112="zákl. přenesená",J112,0)</f>
        <v>0</v>
      </c>
      <c r="BH112" s="220">
        <f>IF(N112="sníž. přenesená",J112,0)</f>
        <v>0</v>
      </c>
      <c r="BI112" s="220">
        <f>IF(N112="nulová",J112,0)</f>
        <v>0</v>
      </c>
      <c r="BJ112" s="19" t="s">
        <v>83</v>
      </c>
      <c r="BK112" s="220">
        <f>ROUND(I112*H112,2)</f>
        <v>0</v>
      </c>
      <c r="BL112" s="19" t="s">
        <v>220</v>
      </c>
      <c r="BM112" s="219" t="s">
        <v>666</v>
      </c>
    </row>
    <row r="113" s="2" customFormat="1">
      <c r="A113" s="40"/>
      <c r="B113" s="41"/>
      <c r="C113" s="42"/>
      <c r="D113" s="221" t="s">
        <v>142</v>
      </c>
      <c r="E113" s="42"/>
      <c r="F113" s="222" t="s">
        <v>665</v>
      </c>
      <c r="G113" s="42"/>
      <c r="H113" s="42"/>
      <c r="I113" s="223"/>
      <c r="J113" s="42"/>
      <c r="K113" s="42"/>
      <c r="L113" s="46"/>
      <c r="M113" s="224"/>
      <c r="N113" s="225"/>
      <c r="O113" s="86"/>
      <c r="P113" s="86"/>
      <c r="Q113" s="86"/>
      <c r="R113" s="86"/>
      <c r="S113" s="86"/>
      <c r="T113" s="87"/>
      <c r="U113" s="40"/>
      <c r="V113" s="40"/>
      <c r="W113" s="40"/>
      <c r="X113" s="40"/>
      <c r="Y113" s="40"/>
      <c r="Z113" s="40"/>
      <c r="AA113" s="40"/>
      <c r="AB113" s="40"/>
      <c r="AC113" s="40"/>
      <c r="AD113" s="40"/>
      <c r="AE113" s="40"/>
      <c r="AT113" s="19" t="s">
        <v>142</v>
      </c>
      <c r="AU113" s="19" t="s">
        <v>85</v>
      </c>
    </row>
    <row r="114" s="2" customFormat="1" ht="24.15" customHeight="1">
      <c r="A114" s="40"/>
      <c r="B114" s="41"/>
      <c r="C114" s="207" t="s">
        <v>188</v>
      </c>
      <c r="D114" s="207" t="s">
        <v>140</v>
      </c>
      <c r="E114" s="208" t="s">
        <v>667</v>
      </c>
      <c r="F114" s="209" t="s">
        <v>668</v>
      </c>
      <c r="G114" s="210" t="s">
        <v>151</v>
      </c>
      <c r="H114" s="211">
        <v>1</v>
      </c>
      <c r="I114" s="212"/>
      <c r="J114" s="213">
        <f>ROUND(I114*H114,2)</f>
        <v>0</v>
      </c>
      <c r="K114" s="214"/>
      <c r="L114" s="46"/>
      <c r="M114" s="215" t="s">
        <v>19</v>
      </c>
      <c r="N114" s="216" t="s">
        <v>46</v>
      </c>
      <c r="O114" s="86"/>
      <c r="P114" s="217">
        <f>O114*H114</f>
        <v>0</v>
      </c>
      <c r="Q114" s="217">
        <v>0</v>
      </c>
      <c r="R114" s="217">
        <f>Q114*H114</f>
        <v>0</v>
      </c>
      <c r="S114" s="217">
        <v>0</v>
      </c>
      <c r="T114" s="218">
        <f>S114*H114</f>
        <v>0</v>
      </c>
      <c r="U114" s="40"/>
      <c r="V114" s="40"/>
      <c r="W114" s="40"/>
      <c r="X114" s="40"/>
      <c r="Y114" s="40"/>
      <c r="Z114" s="40"/>
      <c r="AA114" s="40"/>
      <c r="AB114" s="40"/>
      <c r="AC114" s="40"/>
      <c r="AD114" s="40"/>
      <c r="AE114" s="40"/>
      <c r="AR114" s="219" t="s">
        <v>220</v>
      </c>
      <c r="AT114" s="219" t="s">
        <v>140</v>
      </c>
      <c r="AU114" s="219" t="s">
        <v>85</v>
      </c>
      <c r="AY114" s="19" t="s">
        <v>132</v>
      </c>
      <c r="BE114" s="220">
        <f>IF(N114="základní",J114,0)</f>
        <v>0</v>
      </c>
      <c r="BF114" s="220">
        <f>IF(N114="snížená",J114,0)</f>
        <v>0</v>
      </c>
      <c r="BG114" s="220">
        <f>IF(N114="zákl. přenesená",J114,0)</f>
        <v>0</v>
      </c>
      <c r="BH114" s="220">
        <f>IF(N114="sníž. přenesená",J114,0)</f>
        <v>0</v>
      </c>
      <c r="BI114" s="220">
        <f>IF(N114="nulová",J114,0)</f>
        <v>0</v>
      </c>
      <c r="BJ114" s="19" t="s">
        <v>83</v>
      </c>
      <c r="BK114" s="220">
        <f>ROUND(I114*H114,2)</f>
        <v>0</v>
      </c>
      <c r="BL114" s="19" t="s">
        <v>220</v>
      </c>
      <c r="BM114" s="219" t="s">
        <v>669</v>
      </c>
    </row>
    <row r="115" s="2" customFormat="1">
      <c r="A115" s="40"/>
      <c r="B115" s="41"/>
      <c r="C115" s="42"/>
      <c r="D115" s="221" t="s">
        <v>142</v>
      </c>
      <c r="E115" s="42"/>
      <c r="F115" s="222" t="s">
        <v>668</v>
      </c>
      <c r="G115" s="42"/>
      <c r="H115" s="42"/>
      <c r="I115" s="223"/>
      <c r="J115" s="42"/>
      <c r="K115" s="42"/>
      <c r="L115" s="46"/>
      <c r="M115" s="224"/>
      <c r="N115" s="225"/>
      <c r="O115" s="86"/>
      <c r="P115" s="86"/>
      <c r="Q115" s="86"/>
      <c r="R115" s="86"/>
      <c r="S115" s="86"/>
      <c r="T115" s="87"/>
      <c r="U115" s="40"/>
      <c r="V115" s="40"/>
      <c r="W115" s="40"/>
      <c r="X115" s="40"/>
      <c r="Y115" s="40"/>
      <c r="Z115" s="40"/>
      <c r="AA115" s="40"/>
      <c r="AB115" s="40"/>
      <c r="AC115" s="40"/>
      <c r="AD115" s="40"/>
      <c r="AE115" s="40"/>
      <c r="AT115" s="19" t="s">
        <v>142</v>
      </c>
      <c r="AU115" s="19" t="s">
        <v>85</v>
      </c>
    </row>
    <row r="116" s="2" customFormat="1" ht="16.5" customHeight="1">
      <c r="A116" s="40"/>
      <c r="B116" s="41"/>
      <c r="C116" s="207" t="s">
        <v>159</v>
      </c>
      <c r="D116" s="207" t="s">
        <v>140</v>
      </c>
      <c r="E116" s="208" t="s">
        <v>670</v>
      </c>
      <c r="F116" s="209" t="s">
        <v>671</v>
      </c>
      <c r="G116" s="210" t="s">
        <v>151</v>
      </c>
      <c r="H116" s="211">
        <v>1</v>
      </c>
      <c r="I116" s="212"/>
      <c r="J116" s="213">
        <f>ROUND(I116*H116,2)</f>
        <v>0</v>
      </c>
      <c r="K116" s="214"/>
      <c r="L116" s="46"/>
      <c r="M116" s="215" t="s">
        <v>19</v>
      </c>
      <c r="N116" s="216" t="s">
        <v>46</v>
      </c>
      <c r="O116" s="86"/>
      <c r="P116" s="217">
        <f>O116*H116</f>
        <v>0</v>
      </c>
      <c r="Q116" s="217">
        <v>0</v>
      </c>
      <c r="R116" s="217">
        <f>Q116*H116</f>
        <v>0</v>
      </c>
      <c r="S116" s="217">
        <v>0</v>
      </c>
      <c r="T116" s="218">
        <f>S116*H116</f>
        <v>0</v>
      </c>
      <c r="U116" s="40"/>
      <c r="V116" s="40"/>
      <c r="W116" s="40"/>
      <c r="X116" s="40"/>
      <c r="Y116" s="40"/>
      <c r="Z116" s="40"/>
      <c r="AA116" s="40"/>
      <c r="AB116" s="40"/>
      <c r="AC116" s="40"/>
      <c r="AD116" s="40"/>
      <c r="AE116" s="40"/>
      <c r="AR116" s="219" t="s">
        <v>220</v>
      </c>
      <c r="AT116" s="219" t="s">
        <v>140</v>
      </c>
      <c r="AU116" s="219" t="s">
        <v>85</v>
      </c>
      <c r="AY116" s="19" t="s">
        <v>132</v>
      </c>
      <c r="BE116" s="220">
        <f>IF(N116="základní",J116,0)</f>
        <v>0</v>
      </c>
      <c r="BF116" s="220">
        <f>IF(N116="snížená",J116,0)</f>
        <v>0</v>
      </c>
      <c r="BG116" s="220">
        <f>IF(N116="zákl. přenesená",J116,0)</f>
        <v>0</v>
      </c>
      <c r="BH116" s="220">
        <f>IF(N116="sníž. přenesená",J116,0)</f>
        <v>0</v>
      </c>
      <c r="BI116" s="220">
        <f>IF(N116="nulová",J116,0)</f>
        <v>0</v>
      </c>
      <c r="BJ116" s="19" t="s">
        <v>83</v>
      </c>
      <c r="BK116" s="220">
        <f>ROUND(I116*H116,2)</f>
        <v>0</v>
      </c>
      <c r="BL116" s="19" t="s">
        <v>220</v>
      </c>
      <c r="BM116" s="219" t="s">
        <v>672</v>
      </c>
    </row>
    <row r="117" s="2" customFormat="1">
      <c r="A117" s="40"/>
      <c r="B117" s="41"/>
      <c r="C117" s="42"/>
      <c r="D117" s="221" t="s">
        <v>142</v>
      </c>
      <c r="E117" s="42"/>
      <c r="F117" s="222" t="s">
        <v>671</v>
      </c>
      <c r="G117" s="42"/>
      <c r="H117" s="42"/>
      <c r="I117" s="223"/>
      <c r="J117" s="42"/>
      <c r="K117" s="42"/>
      <c r="L117" s="46"/>
      <c r="M117" s="224"/>
      <c r="N117" s="225"/>
      <c r="O117" s="86"/>
      <c r="P117" s="86"/>
      <c r="Q117" s="86"/>
      <c r="R117" s="86"/>
      <c r="S117" s="86"/>
      <c r="T117" s="87"/>
      <c r="U117" s="40"/>
      <c r="V117" s="40"/>
      <c r="W117" s="40"/>
      <c r="X117" s="40"/>
      <c r="Y117" s="40"/>
      <c r="Z117" s="40"/>
      <c r="AA117" s="40"/>
      <c r="AB117" s="40"/>
      <c r="AC117" s="40"/>
      <c r="AD117" s="40"/>
      <c r="AE117" s="40"/>
      <c r="AT117" s="19" t="s">
        <v>142</v>
      </c>
      <c r="AU117" s="19" t="s">
        <v>85</v>
      </c>
    </row>
    <row r="118" s="2" customFormat="1" ht="16.5" customHeight="1">
      <c r="A118" s="40"/>
      <c r="B118" s="41"/>
      <c r="C118" s="207" t="s">
        <v>200</v>
      </c>
      <c r="D118" s="207" t="s">
        <v>140</v>
      </c>
      <c r="E118" s="208" t="s">
        <v>673</v>
      </c>
      <c r="F118" s="209" t="s">
        <v>674</v>
      </c>
      <c r="G118" s="210" t="s">
        <v>151</v>
      </c>
      <c r="H118" s="211">
        <v>2</v>
      </c>
      <c r="I118" s="212"/>
      <c r="J118" s="213">
        <f>ROUND(I118*H118,2)</f>
        <v>0</v>
      </c>
      <c r="K118" s="214"/>
      <c r="L118" s="46"/>
      <c r="M118" s="215" t="s">
        <v>19</v>
      </c>
      <c r="N118" s="216" t="s">
        <v>46</v>
      </c>
      <c r="O118" s="86"/>
      <c r="P118" s="217">
        <f>O118*H118</f>
        <v>0</v>
      </c>
      <c r="Q118" s="217">
        <v>0</v>
      </c>
      <c r="R118" s="217">
        <f>Q118*H118</f>
        <v>0</v>
      </c>
      <c r="S118" s="217">
        <v>0</v>
      </c>
      <c r="T118" s="218">
        <f>S118*H118</f>
        <v>0</v>
      </c>
      <c r="U118" s="40"/>
      <c r="V118" s="40"/>
      <c r="W118" s="40"/>
      <c r="X118" s="40"/>
      <c r="Y118" s="40"/>
      <c r="Z118" s="40"/>
      <c r="AA118" s="40"/>
      <c r="AB118" s="40"/>
      <c r="AC118" s="40"/>
      <c r="AD118" s="40"/>
      <c r="AE118" s="40"/>
      <c r="AR118" s="219" t="s">
        <v>220</v>
      </c>
      <c r="AT118" s="219" t="s">
        <v>140</v>
      </c>
      <c r="AU118" s="219" t="s">
        <v>85</v>
      </c>
      <c r="AY118" s="19" t="s">
        <v>132</v>
      </c>
      <c r="BE118" s="220">
        <f>IF(N118="základní",J118,0)</f>
        <v>0</v>
      </c>
      <c r="BF118" s="220">
        <f>IF(N118="snížená",J118,0)</f>
        <v>0</v>
      </c>
      <c r="BG118" s="220">
        <f>IF(N118="zákl. přenesená",J118,0)</f>
        <v>0</v>
      </c>
      <c r="BH118" s="220">
        <f>IF(N118="sníž. přenesená",J118,0)</f>
        <v>0</v>
      </c>
      <c r="BI118" s="220">
        <f>IF(N118="nulová",J118,0)</f>
        <v>0</v>
      </c>
      <c r="BJ118" s="19" t="s">
        <v>83</v>
      </c>
      <c r="BK118" s="220">
        <f>ROUND(I118*H118,2)</f>
        <v>0</v>
      </c>
      <c r="BL118" s="19" t="s">
        <v>220</v>
      </c>
      <c r="BM118" s="219" t="s">
        <v>675</v>
      </c>
    </row>
    <row r="119" s="2" customFormat="1">
      <c r="A119" s="40"/>
      <c r="B119" s="41"/>
      <c r="C119" s="42"/>
      <c r="D119" s="221" t="s">
        <v>142</v>
      </c>
      <c r="E119" s="42"/>
      <c r="F119" s="222" t="s">
        <v>674</v>
      </c>
      <c r="G119" s="42"/>
      <c r="H119" s="42"/>
      <c r="I119" s="223"/>
      <c r="J119" s="42"/>
      <c r="K119" s="42"/>
      <c r="L119" s="46"/>
      <c r="M119" s="224"/>
      <c r="N119" s="225"/>
      <c r="O119" s="86"/>
      <c r="P119" s="86"/>
      <c r="Q119" s="86"/>
      <c r="R119" s="86"/>
      <c r="S119" s="86"/>
      <c r="T119" s="87"/>
      <c r="U119" s="40"/>
      <c r="V119" s="40"/>
      <c r="W119" s="40"/>
      <c r="X119" s="40"/>
      <c r="Y119" s="40"/>
      <c r="Z119" s="40"/>
      <c r="AA119" s="40"/>
      <c r="AB119" s="40"/>
      <c r="AC119" s="40"/>
      <c r="AD119" s="40"/>
      <c r="AE119" s="40"/>
      <c r="AT119" s="19" t="s">
        <v>142</v>
      </c>
      <c r="AU119" s="19" t="s">
        <v>85</v>
      </c>
    </row>
    <row r="120" s="2" customFormat="1" ht="33" customHeight="1">
      <c r="A120" s="40"/>
      <c r="B120" s="41"/>
      <c r="C120" s="207" t="s">
        <v>208</v>
      </c>
      <c r="D120" s="207" t="s">
        <v>140</v>
      </c>
      <c r="E120" s="208" t="s">
        <v>676</v>
      </c>
      <c r="F120" s="209" t="s">
        <v>677</v>
      </c>
      <c r="G120" s="210" t="s">
        <v>678</v>
      </c>
      <c r="H120" s="211">
        <v>1</v>
      </c>
      <c r="I120" s="212"/>
      <c r="J120" s="213">
        <f>ROUND(I120*H120,2)</f>
        <v>0</v>
      </c>
      <c r="K120" s="214"/>
      <c r="L120" s="46"/>
      <c r="M120" s="215" t="s">
        <v>19</v>
      </c>
      <c r="N120" s="216" t="s">
        <v>46</v>
      </c>
      <c r="O120" s="86"/>
      <c r="P120" s="217">
        <f>O120*H120</f>
        <v>0</v>
      </c>
      <c r="Q120" s="217">
        <v>0</v>
      </c>
      <c r="R120" s="217">
        <f>Q120*H120</f>
        <v>0</v>
      </c>
      <c r="S120" s="217">
        <v>0</v>
      </c>
      <c r="T120" s="218">
        <f>S120*H120</f>
        <v>0</v>
      </c>
      <c r="U120" s="40"/>
      <c r="V120" s="40"/>
      <c r="W120" s="40"/>
      <c r="X120" s="40"/>
      <c r="Y120" s="40"/>
      <c r="Z120" s="40"/>
      <c r="AA120" s="40"/>
      <c r="AB120" s="40"/>
      <c r="AC120" s="40"/>
      <c r="AD120" s="40"/>
      <c r="AE120" s="40"/>
      <c r="AR120" s="219" t="s">
        <v>220</v>
      </c>
      <c r="AT120" s="219" t="s">
        <v>140</v>
      </c>
      <c r="AU120" s="219" t="s">
        <v>85</v>
      </c>
      <c r="AY120" s="19" t="s">
        <v>132</v>
      </c>
      <c r="BE120" s="220">
        <f>IF(N120="základní",J120,0)</f>
        <v>0</v>
      </c>
      <c r="BF120" s="220">
        <f>IF(N120="snížená",J120,0)</f>
        <v>0</v>
      </c>
      <c r="BG120" s="220">
        <f>IF(N120="zákl. přenesená",J120,0)</f>
        <v>0</v>
      </c>
      <c r="BH120" s="220">
        <f>IF(N120="sníž. přenesená",J120,0)</f>
        <v>0</v>
      </c>
      <c r="BI120" s="220">
        <f>IF(N120="nulová",J120,0)</f>
        <v>0</v>
      </c>
      <c r="BJ120" s="19" t="s">
        <v>83</v>
      </c>
      <c r="BK120" s="220">
        <f>ROUND(I120*H120,2)</f>
        <v>0</v>
      </c>
      <c r="BL120" s="19" t="s">
        <v>220</v>
      </c>
      <c r="BM120" s="219" t="s">
        <v>679</v>
      </c>
    </row>
    <row r="121" s="2" customFormat="1">
      <c r="A121" s="40"/>
      <c r="B121" s="41"/>
      <c r="C121" s="42"/>
      <c r="D121" s="221" t="s">
        <v>142</v>
      </c>
      <c r="E121" s="42"/>
      <c r="F121" s="222" t="s">
        <v>677</v>
      </c>
      <c r="G121" s="42"/>
      <c r="H121" s="42"/>
      <c r="I121" s="223"/>
      <c r="J121" s="42"/>
      <c r="K121" s="42"/>
      <c r="L121" s="46"/>
      <c r="M121" s="224"/>
      <c r="N121" s="225"/>
      <c r="O121" s="86"/>
      <c r="P121" s="86"/>
      <c r="Q121" s="86"/>
      <c r="R121" s="86"/>
      <c r="S121" s="86"/>
      <c r="T121" s="87"/>
      <c r="U121" s="40"/>
      <c r="V121" s="40"/>
      <c r="W121" s="40"/>
      <c r="X121" s="40"/>
      <c r="Y121" s="40"/>
      <c r="Z121" s="40"/>
      <c r="AA121" s="40"/>
      <c r="AB121" s="40"/>
      <c r="AC121" s="40"/>
      <c r="AD121" s="40"/>
      <c r="AE121" s="40"/>
      <c r="AT121" s="19" t="s">
        <v>142</v>
      </c>
      <c r="AU121" s="19" t="s">
        <v>85</v>
      </c>
    </row>
    <row r="122" s="2" customFormat="1" ht="37.8" customHeight="1">
      <c r="A122" s="40"/>
      <c r="B122" s="41"/>
      <c r="C122" s="207" t="s">
        <v>8</v>
      </c>
      <c r="D122" s="207" t="s">
        <v>140</v>
      </c>
      <c r="E122" s="208" t="s">
        <v>680</v>
      </c>
      <c r="F122" s="209" t="s">
        <v>681</v>
      </c>
      <c r="G122" s="210" t="s">
        <v>151</v>
      </c>
      <c r="H122" s="211">
        <v>1</v>
      </c>
      <c r="I122" s="212"/>
      <c r="J122" s="213">
        <f>ROUND(I122*H122,2)</f>
        <v>0</v>
      </c>
      <c r="K122" s="214"/>
      <c r="L122" s="46"/>
      <c r="M122" s="215" t="s">
        <v>19</v>
      </c>
      <c r="N122" s="216" t="s">
        <v>46</v>
      </c>
      <c r="O122" s="86"/>
      <c r="P122" s="217">
        <f>O122*H122</f>
        <v>0</v>
      </c>
      <c r="Q122" s="217">
        <v>0</v>
      </c>
      <c r="R122" s="217">
        <f>Q122*H122</f>
        <v>0</v>
      </c>
      <c r="S122" s="217">
        <v>0</v>
      </c>
      <c r="T122" s="218">
        <f>S122*H122</f>
        <v>0</v>
      </c>
      <c r="U122" s="40"/>
      <c r="V122" s="40"/>
      <c r="W122" s="40"/>
      <c r="X122" s="40"/>
      <c r="Y122" s="40"/>
      <c r="Z122" s="40"/>
      <c r="AA122" s="40"/>
      <c r="AB122" s="40"/>
      <c r="AC122" s="40"/>
      <c r="AD122" s="40"/>
      <c r="AE122" s="40"/>
      <c r="AR122" s="219" t="s">
        <v>220</v>
      </c>
      <c r="AT122" s="219" t="s">
        <v>140</v>
      </c>
      <c r="AU122" s="219" t="s">
        <v>85</v>
      </c>
      <c r="AY122" s="19" t="s">
        <v>132</v>
      </c>
      <c r="BE122" s="220">
        <f>IF(N122="základní",J122,0)</f>
        <v>0</v>
      </c>
      <c r="BF122" s="220">
        <f>IF(N122="snížená",J122,0)</f>
        <v>0</v>
      </c>
      <c r="BG122" s="220">
        <f>IF(N122="zákl. přenesená",J122,0)</f>
        <v>0</v>
      </c>
      <c r="BH122" s="220">
        <f>IF(N122="sníž. přenesená",J122,0)</f>
        <v>0</v>
      </c>
      <c r="BI122" s="220">
        <f>IF(N122="nulová",J122,0)</f>
        <v>0</v>
      </c>
      <c r="BJ122" s="19" t="s">
        <v>83</v>
      </c>
      <c r="BK122" s="220">
        <f>ROUND(I122*H122,2)</f>
        <v>0</v>
      </c>
      <c r="BL122" s="19" t="s">
        <v>220</v>
      </c>
      <c r="BM122" s="219" t="s">
        <v>682</v>
      </c>
    </row>
    <row r="123" s="2" customFormat="1">
      <c r="A123" s="40"/>
      <c r="B123" s="41"/>
      <c r="C123" s="42"/>
      <c r="D123" s="221" t="s">
        <v>142</v>
      </c>
      <c r="E123" s="42"/>
      <c r="F123" s="222" t="s">
        <v>681</v>
      </c>
      <c r="G123" s="42"/>
      <c r="H123" s="42"/>
      <c r="I123" s="223"/>
      <c r="J123" s="42"/>
      <c r="K123" s="42"/>
      <c r="L123" s="46"/>
      <c r="M123" s="224"/>
      <c r="N123" s="225"/>
      <c r="O123" s="86"/>
      <c r="P123" s="86"/>
      <c r="Q123" s="86"/>
      <c r="R123" s="86"/>
      <c r="S123" s="86"/>
      <c r="T123" s="87"/>
      <c r="U123" s="40"/>
      <c r="V123" s="40"/>
      <c r="W123" s="40"/>
      <c r="X123" s="40"/>
      <c r="Y123" s="40"/>
      <c r="Z123" s="40"/>
      <c r="AA123" s="40"/>
      <c r="AB123" s="40"/>
      <c r="AC123" s="40"/>
      <c r="AD123" s="40"/>
      <c r="AE123" s="40"/>
      <c r="AT123" s="19" t="s">
        <v>142</v>
      </c>
      <c r="AU123" s="19" t="s">
        <v>85</v>
      </c>
    </row>
    <row r="124" s="2" customFormat="1" ht="24.15" customHeight="1">
      <c r="A124" s="40"/>
      <c r="B124" s="41"/>
      <c r="C124" s="207" t="s">
        <v>224</v>
      </c>
      <c r="D124" s="207" t="s">
        <v>140</v>
      </c>
      <c r="E124" s="208" t="s">
        <v>683</v>
      </c>
      <c r="F124" s="209" t="s">
        <v>684</v>
      </c>
      <c r="G124" s="210" t="s">
        <v>151</v>
      </c>
      <c r="H124" s="211">
        <v>2</v>
      </c>
      <c r="I124" s="212"/>
      <c r="J124" s="213">
        <f>ROUND(I124*H124,2)</f>
        <v>0</v>
      </c>
      <c r="K124" s="214"/>
      <c r="L124" s="46"/>
      <c r="M124" s="215" t="s">
        <v>19</v>
      </c>
      <c r="N124" s="216" t="s">
        <v>46</v>
      </c>
      <c r="O124" s="86"/>
      <c r="P124" s="217">
        <f>O124*H124</f>
        <v>0</v>
      </c>
      <c r="Q124" s="217">
        <v>0</v>
      </c>
      <c r="R124" s="217">
        <f>Q124*H124</f>
        <v>0</v>
      </c>
      <c r="S124" s="217">
        <v>0</v>
      </c>
      <c r="T124" s="218">
        <f>S124*H124</f>
        <v>0</v>
      </c>
      <c r="U124" s="40"/>
      <c r="V124" s="40"/>
      <c r="W124" s="40"/>
      <c r="X124" s="40"/>
      <c r="Y124" s="40"/>
      <c r="Z124" s="40"/>
      <c r="AA124" s="40"/>
      <c r="AB124" s="40"/>
      <c r="AC124" s="40"/>
      <c r="AD124" s="40"/>
      <c r="AE124" s="40"/>
      <c r="AR124" s="219" t="s">
        <v>220</v>
      </c>
      <c r="AT124" s="219" t="s">
        <v>140</v>
      </c>
      <c r="AU124" s="219" t="s">
        <v>85</v>
      </c>
      <c r="AY124" s="19" t="s">
        <v>132</v>
      </c>
      <c r="BE124" s="220">
        <f>IF(N124="základní",J124,0)</f>
        <v>0</v>
      </c>
      <c r="BF124" s="220">
        <f>IF(N124="snížená",J124,0)</f>
        <v>0</v>
      </c>
      <c r="BG124" s="220">
        <f>IF(N124="zákl. přenesená",J124,0)</f>
        <v>0</v>
      </c>
      <c r="BH124" s="220">
        <f>IF(N124="sníž. přenesená",J124,0)</f>
        <v>0</v>
      </c>
      <c r="BI124" s="220">
        <f>IF(N124="nulová",J124,0)</f>
        <v>0</v>
      </c>
      <c r="BJ124" s="19" t="s">
        <v>83</v>
      </c>
      <c r="BK124" s="220">
        <f>ROUND(I124*H124,2)</f>
        <v>0</v>
      </c>
      <c r="BL124" s="19" t="s">
        <v>220</v>
      </c>
      <c r="BM124" s="219" t="s">
        <v>685</v>
      </c>
    </row>
    <row r="125" s="2" customFormat="1">
      <c r="A125" s="40"/>
      <c r="B125" s="41"/>
      <c r="C125" s="42"/>
      <c r="D125" s="221" t="s">
        <v>142</v>
      </c>
      <c r="E125" s="42"/>
      <c r="F125" s="222" t="s">
        <v>686</v>
      </c>
      <c r="G125" s="42"/>
      <c r="H125" s="42"/>
      <c r="I125" s="223"/>
      <c r="J125" s="42"/>
      <c r="K125" s="42"/>
      <c r="L125" s="46"/>
      <c r="M125" s="224"/>
      <c r="N125" s="225"/>
      <c r="O125" s="86"/>
      <c r="P125" s="86"/>
      <c r="Q125" s="86"/>
      <c r="R125" s="86"/>
      <c r="S125" s="86"/>
      <c r="T125" s="87"/>
      <c r="U125" s="40"/>
      <c r="V125" s="40"/>
      <c r="W125" s="40"/>
      <c r="X125" s="40"/>
      <c r="Y125" s="40"/>
      <c r="Z125" s="40"/>
      <c r="AA125" s="40"/>
      <c r="AB125" s="40"/>
      <c r="AC125" s="40"/>
      <c r="AD125" s="40"/>
      <c r="AE125" s="40"/>
      <c r="AT125" s="19" t="s">
        <v>142</v>
      </c>
      <c r="AU125" s="19" t="s">
        <v>85</v>
      </c>
    </row>
    <row r="126" s="2" customFormat="1" ht="37.8" customHeight="1">
      <c r="A126" s="40"/>
      <c r="B126" s="41"/>
      <c r="C126" s="207" t="s">
        <v>230</v>
      </c>
      <c r="D126" s="207" t="s">
        <v>140</v>
      </c>
      <c r="E126" s="208" t="s">
        <v>687</v>
      </c>
      <c r="F126" s="209" t="s">
        <v>688</v>
      </c>
      <c r="G126" s="210" t="s">
        <v>151</v>
      </c>
      <c r="H126" s="211">
        <v>2</v>
      </c>
      <c r="I126" s="212"/>
      <c r="J126" s="213">
        <f>ROUND(I126*H126,2)</f>
        <v>0</v>
      </c>
      <c r="K126" s="214"/>
      <c r="L126" s="46"/>
      <c r="M126" s="215" t="s">
        <v>19</v>
      </c>
      <c r="N126" s="216" t="s">
        <v>46</v>
      </c>
      <c r="O126" s="86"/>
      <c r="P126" s="217">
        <f>O126*H126</f>
        <v>0</v>
      </c>
      <c r="Q126" s="217">
        <v>0</v>
      </c>
      <c r="R126" s="217">
        <f>Q126*H126</f>
        <v>0</v>
      </c>
      <c r="S126" s="217">
        <v>0</v>
      </c>
      <c r="T126" s="218">
        <f>S126*H126</f>
        <v>0</v>
      </c>
      <c r="U126" s="40"/>
      <c r="V126" s="40"/>
      <c r="W126" s="40"/>
      <c r="X126" s="40"/>
      <c r="Y126" s="40"/>
      <c r="Z126" s="40"/>
      <c r="AA126" s="40"/>
      <c r="AB126" s="40"/>
      <c r="AC126" s="40"/>
      <c r="AD126" s="40"/>
      <c r="AE126" s="40"/>
      <c r="AR126" s="219" t="s">
        <v>220</v>
      </c>
      <c r="AT126" s="219" t="s">
        <v>140</v>
      </c>
      <c r="AU126" s="219" t="s">
        <v>85</v>
      </c>
      <c r="AY126" s="19" t="s">
        <v>132</v>
      </c>
      <c r="BE126" s="220">
        <f>IF(N126="základní",J126,0)</f>
        <v>0</v>
      </c>
      <c r="BF126" s="220">
        <f>IF(N126="snížená",J126,0)</f>
        <v>0</v>
      </c>
      <c r="BG126" s="220">
        <f>IF(N126="zákl. přenesená",J126,0)</f>
        <v>0</v>
      </c>
      <c r="BH126" s="220">
        <f>IF(N126="sníž. přenesená",J126,0)</f>
        <v>0</v>
      </c>
      <c r="BI126" s="220">
        <f>IF(N126="nulová",J126,0)</f>
        <v>0</v>
      </c>
      <c r="BJ126" s="19" t="s">
        <v>83</v>
      </c>
      <c r="BK126" s="220">
        <f>ROUND(I126*H126,2)</f>
        <v>0</v>
      </c>
      <c r="BL126" s="19" t="s">
        <v>220</v>
      </c>
      <c r="BM126" s="219" t="s">
        <v>689</v>
      </c>
    </row>
    <row r="127" s="2" customFormat="1">
      <c r="A127" s="40"/>
      <c r="B127" s="41"/>
      <c r="C127" s="42"/>
      <c r="D127" s="221" t="s">
        <v>142</v>
      </c>
      <c r="E127" s="42"/>
      <c r="F127" s="222" t="s">
        <v>690</v>
      </c>
      <c r="G127" s="42"/>
      <c r="H127" s="42"/>
      <c r="I127" s="223"/>
      <c r="J127" s="42"/>
      <c r="K127" s="42"/>
      <c r="L127" s="46"/>
      <c r="M127" s="224"/>
      <c r="N127" s="225"/>
      <c r="O127" s="86"/>
      <c r="P127" s="86"/>
      <c r="Q127" s="86"/>
      <c r="R127" s="86"/>
      <c r="S127" s="86"/>
      <c r="T127" s="87"/>
      <c r="U127" s="40"/>
      <c r="V127" s="40"/>
      <c r="W127" s="40"/>
      <c r="X127" s="40"/>
      <c r="Y127" s="40"/>
      <c r="Z127" s="40"/>
      <c r="AA127" s="40"/>
      <c r="AB127" s="40"/>
      <c r="AC127" s="40"/>
      <c r="AD127" s="40"/>
      <c r="AE127" s="40"/>
      <c r="AT127" s="19" t="s">
        <v>142</v>
      </c>
      <c r="AU127" s="19" t="s">
        <v>85</v>
      </c>
    </row>
    <row r="128" s="2" customFormat="1" ht="37.8" customHeight="1">
      <c r="A128" s="40"/>
      <c r="B128" s="41"/>
      <c r="C128" s="207" t="s">
        <v>240</v>
      </c>
      <c r="D128" s="207" t="s">
        <v>140</v>
      </c>
      <c r="E128" s="208" t="s">
        <v>691</v>
      </c>
      <c r="F128" s="209" t="s">
        <v>692</v>
      </c>
      <c r="G128" s="210" t="s">
        <v>151</v>
      </c>
      <c r="H128" s="211">
        <v>2</v>
      </c>
      <c r="I128" s="212"/>
      <c r="J128" s="213">
        <f>ROUND(I128*H128,2)</f>
        <v>0</v>
      </c>
      <c r="K128" s="214"/>
      <c r="L128" s="46"/>
      <c r="M128" s="215" t="s">
        <v>19</v>
      </c>
      <c r="N128" s="216" t="s">
        <v>46</v>
      </c>
      <c r="O128" s="86"/>
      <c r="P128" s="217">
        <f>O128*H128</f>
        <v>0</v>
      </c>
      <c r="Q128" s="217">
        <v>0</v>
      </c>
      <c r="R128" s="217">
        <f>Q128*H128</f>
        <v>0</v>
      </c>
      <c r="S128" s="217">
        <v>0</v>
      </c>
      <c r="T128" s="218">
        <f>S128*H128</f>
        <v>0</v>
      </c>
      <c r="U128" s="40"/>
      <c r="V128" s="40"/>
      <c r="W128" s="40"/>
      <c r="X128" s="40"/>
      <c r="Y128" s="40"/>
      <c r="Z128" s="40"/>
      <c r="AA128" s="40"/>
      <c r="AB128" s="40"/>
      <c r="AC128" s="40"/>
      <c r="AD128" s="40"/>
      <c r="AE128" s="40"/>
      <c r="AR128" s="219" t="s">
        <v>220</v>
      </c>
      <c r="AT128" s="219" t="s">
        <v>140</v>
      </c>
      <c r="AU128" s="219" t="s">
        <v>85</v>
      </c>
      <c r="AY128" s="19" t="s">
        <v>132</v>
      </c>
      <c r="BE128" s="220">
        <f>IF(N128="základní",J128,0)</f>
        <v>0</v>
      </c>
      <c r="BF128" s="220">
        <f>IF(N128="snížená",J128,0)</f>
        <v>0</v>
      </c>
      <c r="BG128" s="220">
        <f>IF(N128="zákl. přenesená",J128,0)</f>
        <v>0</v>
      </c>
      <c r="BH128" s="220">
        <f>IF(N128="sníž. přenesená",J128,0)</f>
        <v>0</v>
      </c>
      <c r="BI128" s="220">
        <f>IF(N128="nulová",J128,0)</f>
        <v>0</v>
      </c>
      <c r="BJ128" s="19" t="s">
        <v>83</v>
      </c>
      <c r="BK128" s="220">
        <f>ROUND(I128*H128,2)</f>
        <v>0</v>
      </c>
      <c r="BL128" s="19" t="s">
        <v>220</v>
      </c>
      <c r="BM128" s="219" t="s">
        <v>693</v>
      </c>
    </row>
    <row r="129" s="2" customFormat="1">
      <c r="A129" s="40"/>
      <c r="B129" s="41"/>
      <c r="C129" s="42"/>
      <c r="D129" s="221" t="s">
        <v>142</v>
      </c>
      <c r="E129" s="42"/>
      <c r="F129" s="222" t="s">
        <v>692</v>
      </c>
      <c r="G129" s="42"/>
      <c r="H129" s="42"/>
      <c r="I129" s="223"/>
      <c r="J129" s="42"/>
      <c r="K129" s="42"/>
      <c r="L129" s="46"/>
      <c r="M129" s="224"/>
      <c r="N129" s="225"/>
      <c r="O129" s="86"/>
      <c r="P129" s="86"/>
      <c r="Q129" s="86"/>
      <c r="R129" s="86"/>
      <c r="S129" s="86"/>
      <c r="T129" s="87"/>
      <c r="U129" s="40"/>
      <c r="V129" s="40"/>
      <c r="W129" s="40"/>
      <c r="X129" s="40"/>
      <c r="Y129" s="40"/>
      <c r="Z129" s="40"/>
      <c r="AA129" s="40"/>
      <c r="AB129" s="40"/>
      <c r="AC129" s="40"/>
      <c r="AD129" s="40"/>
      <c r="AE129" s="40"/>
      <c r="AT129" s="19" t="s">
        <v>142</v>
      </c>
      <c r="AU129" s="19" t="s">
        <v>85</v>
      </c>
    </row>
    <row r="130" s="2" customFormat="1" ht="37.8" customHeight="1">
      <c r="A130" s="40"/>
      <c r="B130" s="41"/>
      <c r="C130" s="207" t="s">
        <v>220</v>
      </c>
      <c r="D130" s="207" t="s">
        <v>140</v>
      </c>
      <c r="E130" s="208" t="s">
        <v>694</v>
      </c>
      <c r="F130" s="209" t="s">
        <v>695</v>
      </c>
      <c r="G130" s="210" t="s">
        <v>151</v>
      </c>
      <c r="H130" s="211">
        <v>1</v>
      </c>
      <c r="I130" s="212"/>
      <c r="J130" s="213">
        <f>ROUND(I130*H130,2)</f>
        <v>0</v>
      </c>
      <c r="K130" s="214"/>
      <c r="L130" s="46"/>
      <c r="M130" s="215" t="s">
        <v>19</v>
      </c>
      <c r="N130" s="216" t="s">
        <v>46</v>
      </c>
      <c r="O130" s="86"/>
      <c r="P130" s="217">
        <f>O130*H130</f>
        <v>0</v>
      </c>
      <c r="Q130" s="217">
        <v>0</v>
      </c>
      <c r="R130" s="217">
        <f>Q130*H130</f>
        <v>0</v>
      </c>
      <c r="S130" s="217">
        <v>0</v>
      </c>
      <c r="T130" s="218">
        <f>S130*H130</f>
        <v>0</v>
      </c>
      <c r="U130" s="40"/>
      <c r="V130" s="40"/>
      <c r="W130" s="40"/>
      <c r="X130" s="40"/>
      <c r="Y130" s="40"/>
      <c r="Z130" s="40"/>
      <c r="AA130" s="40"/>
      <c r="AB130" s="40"/>
      <c r="AC130" s="40"/>
      <c r="AD130" s="40"/>
      <c r="AE130" s="40"/>
      <c r="AR130" s="219" t="s">
        <v>220</v>
      </c>
      <c r="AT130" s="219" t="s">
        <v>140</v>
      </c>
      <c r="AU130" s="219" t="s">
        <v>85</v>
      </c>
      <c r="AY130" s="19" t="s">
        <v>132</v>
      </c>
      <c r="BE130" s="220">
        <f>IF(N130="základní",J130,0)</f>
        <v>0</v>
      </c>
      <c r="BF130" s="220">
        <f>IF(N130="snížená",J130,0)</f>
        <v>0</v>
      </c>
      <c r="BG130" s="220">
        <f>IF(N130="zákl. přenesená",J130,0)</f>
        <v>0</v>
      </c>
      <c r="BH130" s="220">
        <f>IF(N130="sníž. přenesená",J130,0)</f>
        <v>0</v>
      </c>
      <c r="BI130" s="220">
        <f>IF(N130="nulová",J130,0)</f>
        <v>0</v>
      </c>
      <c r="BJ130" s="19" t="s">
        <v>83</v>
      </c>
      <c r="BK130" s="220">
        <f>ROUND(I130*H130,2)</f>
        <v>0</v>
      </c>
      <c r="BL130" s="19" t="s">
        <v>220</v>
      </c>
      <c r="BM130" s="219" t="s">
        <v>696</v>
      </c>
    </row>
    <row r="131" s="2" customFormat="1">
      <c r="A131" s="40"/>
      <c r="B131" s="41"/>
      <c r="C131" s="42"/>
      <c r="D131" s="221" t="s">
        <v>142</v>
      </c>
      <c r="E131" s="42"/>
      <c r="F131" s="222" t="s">
        <v>681</v>
      </c>
      <c r="G131" s="42"/>
      <c r="H131" s="42"/>
      <c r="I131" s="223"/>
      <c r="J131" s="42"/>
      <c r="K131" s="42"/>
      <c r="L131" s="46"/>
      <c r="M131" s="224"/>
      <c r="N131" s="225"/>
      <c r="O131" s="86"/>
      <c r="P131" s="86"/>
      <c r="Q131" s="86"/>
      <c r="R131" s="86"/>
      <c r="S131" s="86"/>
      <c r="T131" s="87"/>
      <c r="U131" s="40"/>
      <c r="V131" s="40"/>
      <c r="W131" s="40"/>
      <c r="X131" s="40"/>
      <c r="Y131" s="40"/>
      <c r="Z131" s="40"/>
      <c r="AA131" s="40"/>
      <c r="AB131" s="40"/>
      <c r="AC131" s="40"/>
      <c r="AD131" s="40"/>
      <c r="AE131" s="40"/>
      <c r="AT131" s="19" t="s">
        <v>142</v>
      </c>
      <c r="AU131" s="19" t="s">
        <v>85</v>
      </c>
    </row>
    <row r="132" s="2" customFormat="1" ht="49.05" customHeight="1">
      <c r="A132" s="40"/>
      <c r="B132" s="41"/>
      <c r="C132" s="207" t="s">
        <v>250</v>
      </c>
      <c r="D132" s="207" t="s">
        <v>140</v>
      </c>
      <c r="E132" s="208" t="s">
        <v>697</v>
      </c>
      <c r="F132" s="209" t="s">
        <v>698</v>
      </c>
      <c r="G132" s="210" t="s">
        <v>151</v>
      </c>
      <c r="H132" s="211">
        <v>1</v>
      </c>
      <c r="I132" s="212"/>
      <c r="J132" s="213">
        <f>ROUND(I132*H132,2)</f>
        <v>0</v>
      </c>
      <c r="K132" s="214"/>
      <c r="L132" s="46"/>
      <c r="M132" s="215" t="s">
        <v>19</v>
      </c>
      <c r="N132" s="216" t="s">
        <v>46</v>
      </c>
      <c r="O132" s="86"/>
      <c r="P132" s="217">
        <f>O132*H132</f>
        <v>0</v>
      </c>
      <c r="Q132" s="217">
        <v>0</v>
      </c>
      <c r="R132" s="217">
        <f>Q132*H132</f>
        <v>0</v>
      </c>
      <c r="S132" s="217">
        <v>0</v>
      </c>
      <c r="T132" s="218">
        <f>S132*H132</f>
        <v>0</v>
      </c>
      <c r="U132" s="40"/>
      <c r="V132" s="40"/>
      <c r="W132" s="40"/>
      <c r="X132" s="40"/>
      <c r="Y132" s="40"/>
      <c r="Z132" s="40"/>
      <c r="AA132" s="40"/>
      <c r="AB132" s="40"/>
      <c r="AC132" s="40"/>
      <c r="AD132" s="40"/>
      <c r="AE132" s="40"/>
      <c r="AR132" s="219" t="s">
        <v>220</v>
      </c>
      <c r="AT132" s="219" t="s">
        <v>140</v>
      </c>
      <c r="AU132" s="219" t="s">
        <v>85</v>
      </c>
      <c r="AY132" s="19" t="s">
        <v>132</v>
      </c>
      <c r="BE132" s="220">
        <f>IF(N132="základní",J132,0)</f>
        <v>0</v>
      </c>
      <c r="BF132" s="220">
        <f>IF(N132="snížená",J132,0)</f>
        <v>0</v>
      </c>
      <c r="BG132" s="220">
        <f>IF(N132="zákl. přenesená",J132,0)</f>
        <v>0</v>
      </c>
      <c r="BH132" s="220">
        <f>IF(N132="sníž. přenesená",J132,0)</f>
        <v>0</v>
      </c>
      <c r="BI132" s="220">
        <f>IF(N132="nulová",J132,0)</f>
        <v>0</v>
      </c>
      <c r="BJ132" s="19" t="s">
        <v>83</v>
      </c>
      <c r="BK132" s="220">
        <f>ROUND(I132*H132,2)</f>
        <v>0</v>
      </c>
      <c r="BL132" s="19" t="s">
        <v>220</v>
      </c>
      <c r="BM132" s="219" t="s">
        <v>699</v>
      </c>
    </row>
    <row r="133" s="2" customFormat="1">
      <c r="A133" s="40"/>
      <c r="B133" s="41"/>
      <c r="C133" s="42"/>
      <c r="D133" s="221" t="s">
        <v>142</v>
      </c>
      <c r="E133" s="42"/>
      <c r="F133" s="222" t="s">
        <v>700</v>
      </c>
      <c r="G133" s="42"/>
      <c r="H133" s="42"/>
      <c r="I133" s="223"/>
      <c r="J133" s="42"/>
      <c r="K133" s="42"/>
      <c r="L133" s="46"/>
      <c r="M133" s="224"/>
      <c r="N133" s="225"/>
      <c r="O133" s="86"/>
      <c r="P133" s="86"/>
      <c r="Q133" s="86"/>
      <c r="R133" s="86"/>
      <c r="S133" s="86"/>
      <c r="T133" s="87"/>
      <c r="U133" s="40"/>
      <c r="V133" s="40"/>
      <c r="W133" s="40"/>
      <c r="X133" s="40"/>
      <c r="Y133" s="40"/>
      <c r="Z133" s="40"/>
      <c r="AA133" s="40"/>
      <c r="AB133" s="40"/>
      <c r="AC133" s="40"/>
      <c r="AD133" s="40"/>
      <c r="AE133" s="40"/>
      <c r="AT133" s="19" t="s">
        <v>142</v>
      </c>
      <c r="AU133" s="19" t="s">
        <v>85</v>
      </c>
    </row>
    <row r="134" s="2" customFormat="1" ht="37.8" customHeight="1">
      <c r="A134" s="40"/>
      <c r="B134" s="41"/>
      <c r="C134" s="207" t="s">
        <v>258</v>
      </c>
      <c r="D134" s="207" t="s">
        <v>140</v>
      </c>
      <c r="E134" s="208" t="s">
        <v>701</v>
      </c>
      <c r="F134" s="209" t="s">
        <v>702</v>
      </c>
      <c r="G134" s="210" t="s">
        <v>151</v>
      </c>
      <c r="H134" s="211">
        <v>1</v>
      </c>
      <c r="I134" s="212"/>
      <c r="J134" s="213">
        <f>ROUND(I134*H134,2)</f>
        <v>0</v>
      </c>
      <c r="K134" s="214"/>
      <c r="L134" s="46"/>
      <c r="M134" s="215" t="s">
        <v>19</v>
      </c>
      <c r="N134" s="216" t="s">
        <v>46</v>
      </c>
      <c r="O134" s="86"/>
      <c r="P134" s="217">
        <f>O134*H134</f>
        <v>0</v>
      </c>
      <c r="Q134" s="217">
        <v>0</v>
      </c>
      <c r="R134" s="217">
        <f>Q134*H134</f>
        <v>0</v>
      </c>
      <c r="S134" s="217">
        <v>0</v>
      </c>
      <c r="T134" s="218">
        <f>S134*H134</f>
        <v>0</v>
      </c>
      <c r="U134" s="40"/>
      <c r="V134" s="40"/>
      <c r="W134" s="40"/>
      <c r="X134" s="40"/>
      <c r="Y134" s="40"/>
      <c r="Z134" s="40"/>
      <c r="AA134" s="40"/>
      <c r="AB134" s="40"/>
      <c r="AC134" s="40"/>
      <c r="AD134" s="40"/>
      <c r="AE134" s="40"/>
      <c r="AR134" s="219" t="s">
        <v>220</v>
      </c>
      <c r="AT134" s="219" t="s">
        <v>140</v>
      </c>
      <c r="AU134" s="219" t="s">
        <v>85</v>
      </c>
      <c r="AY134" s="19" t="s">
        <v>132</v>
      </c>
      <c r="BE134" s="220">
        <f>IF(N134="základní",J134,0)</f>
        <v>0</v>
      </c>
      <c r="BF134" s="220">
        <f>IF(N134="snížená",J134,0)</f>
        <v>0</v>
      </c>
      <c r="BG134" s="220">
        <f>IF(N134="zákl. přenesená",J134,0)</f>
        <v>0</v>
      </c>
      <c r="BH134" s="220">
        <f>IF(N134="sníž. přenesená",J134,0)</f>
        <v>0</v>
      </c>
      <c r="BI134" s="220">
        <f>IF(N134="nulová",J134,0)</f>
        <v>0</v>
      </c>
      <c r="BJ134" s="19" t="s">
        <v>83</v>
      </c>
      <c r="BK134" s="220">
        <f>ROUND(I134*H134,2)</f>
        <v>0</v>
      </c>
      <c r="BL134" s="19" t="s">
        <v>220</v>
      </c>
      <c r="BM134" s="219" t="s">
        <v>703</v>
      </c>
    </row>
    <row r="135" s="2" customFormat="1">
      <c r="A135" s="40"/>
      <c r="B135" s="41"/>
      <c r="C135" s="42"/>
      <c r="D135" s="221" t="s">
        <v>142</v>
      </c>
      <c r="E135" s="42"/>
      <c r="F135" s="222" t="s">
        <v>704</v>
      </c>
      <c r="G135" s="42"/>
      <c r="H135" s="42"/>
      <c r="I135" s="223"/>
      <c r="J135" s="42"/>
      <c r="K135" s="42"/>
      <c r="L135" s="46"/>
      <c r="M135" s="224"/>
      <c r="N135" s="225"/>
      <c r="O135" s="86"/>
      <c r="P135" s="86"/>
      <c r="Q135" s="86"/>
      <c r="R135" s="86"/>
      <c r="S135" s="86"/>
      <c r="T135" s="87"/>
      <c r="U135" s="40"/>
      <c r="V135" s="40"/>
      <c r="W135" s="40"/>
      <c r="X135" s="40"/>
      <c r="Y135" s="40"/>
      <c r="Z135" s="40"/>
      <c r="AA135" s="40"/>
      <c r="AB135" s="40"/>
      <c r="AC135" s="40"/>
      <c r="AD135" s="40"/>
      <c r="AE135" s="40"/>
      <c r="AT135" s="19" t="s">
        <v>142</v>
      </c>
      <c r="AU135" s="19" t="s">
        <v>85</v>
      </c>
    </row>
    <row r="136" s="2" customFormat="1" ht="49.05" customHeight="1">
      <c r="A136" s="40"/>
      <c r="B136" s="41"/>
      <c r="C136" s="207" t="s">
        <v>264</v>
      </c>
      <c r="D136" s="207" t="s">
        <v>140</v>
      </c>
      <c r="E136" s="208" t="s">
        <v>705</v>
      </c>
      <c r="F136" s="209" t="s">
        <v>706</v>
      </c>
      <c r="G136" s="210" t="s">
        <v>151</v>
      </c>
      <c r="H136" s="211">
        <v>1</v>
      </c>
      <c r="I136" s="212"/>
      <c r="J136" s="213">
        <f>ROUND(I136*H136,2)</f>
        <v>0</v>
      </c>
      <c r="K136" s="214"/>
      <c r="L136" s="46"/>
      <c r="M136" s="215" t="s">
        <v>19</v>
      </c>
      <c r="N136" s="216" t="s">
        <v>46</v>
      </c>
      <c r="O136" s="86"/>
      <c r="P136" s="217">
        <f>O136*H136</f>
        <v>0</v>
      </c>
      <c r="Q136" s="217">
        <v>0</v>
      </c>
      <c r="R136" s="217">
        <f>Q136*H136</f>
        <v>0</v>
      </c>
      <c r="S136" s="217">
        <v>0</v>
      </c>
      <c r="T136" s="218">
        <f>S136*H136</f>
        <v>0</v>
      </c>
      <c r="U136" s="40"/>
      <c r="V136" s="40"/>
      <c r="W136" s="40"/>
      <c r="X136" s="40"/>
      <c r="Y136" s="40"/>
      <c r="Z136" s="40"/>
      <c r="AA136" s="40"/>
      <c r="AB136" s="40"/>
      <c r="AC136" s="40"/>
      <c r="AD136" s="40"/>
      <c r="AE136" s="40"/>
      <c r="AR136" s="219" t="s">
        <v>220</v>
      </c>
      <c r="AT136" s="219" t="s">
        <v>140</v>
      </c>
      <c r="AU136" s="219" t="s">
        <v>85</v>
      </c>
      <c r="AY136" s="19" t="s">
        <v>132</v>
      </c>
      <c r="BE136" s="220">
        <f>IF(N136="základní",J136,0)</f>
        <v>0</v>
      </c>
      <c r="BF136" s="220">
        <f>IF(N136="snížená",J136,0)</f>
        <v>0</v>
      </c>
      <c r="BG136" s="220">
        <f>IF(N136="zákl. přenesená",J136,0)</f>
        <v>0</v>
      </c>
      <c r="BH136" s="220">
        <f>IF(N136="sníž. přenesená",J136,0)</f>
        <v>0</v>
      </c>
      <c r="BI136" s="220">
        <f>IF(N136="nulová",J136,0)</f>
        <v>0</v>
      </c>
      <c r="BJ136" s="19" t="s">
        <v>83</v>
      </c>
      <c r="BK136" s="220">
        <f>ROUND(I136*H136,2)</f>
        <v>0</v>
      </c>
      <c r="BL136" s="19" t="s">
        <v>220</v>
      </c>
      <c r="BM136" s="219" t="s">
        <v>707</v>
      </c>
    </row>
    <row r="137" s="2" customFormat="1">
      <c r="A137" s="40"/>
      <c r="B137" s="41"/>
      <c r="C137" s="42"/>
      <c r="D137" s="221" t="s">
        <v>142</v>
      </c>
      <c r="E137" s="42"/>
      <c r="F137" s="222" t="s">
        <v>708</v>
      </c>
      <c r="G137" s="42"/>
      <c r="H137" s="42"/>
      <c r="I137" s="223"/>
      <c r="J137" s="42"/>
      <c r="K137" s="42"/>
      <c r="L137" s="46"/>
      <c r="M137" s="224"/>
      <c r="N137" s="225"/>
      <c r="O137" s="86"/>
      <c r="P137" s="86"/>
      <c r="Q137" s="86"/>
      <c r="R137" s="86"/>
      <c r="S137" s="86"/>
      <c r="T137" s="87"/>
      <c r="U137" s="40"/>
      <c r="V137" s="40"/>
      <c r="W137" s="40"/>
      <c r="X137" s="40"/>
      <c r="Y137" s="40"/>
      <c r="Z137" s="40"/>
      <c r="AA137" s="40"/>
      <c r="AB137" s="40"/>
      <c r="AC137" s="40"/>
      <c r="AD137" s="40"/>
      <c r="AE137" s="40"/>
      <c r="AT137" s="19" t="s">
        <v>142</v>
      </c>
      <c r="AU137" s="19" t="s">
        <v>85</v>
      </c>
    </row>
    <row r="138" s="2" customFormat="1" ht="66.75" customHeight="1">
      <c r="A138" s="40"/>
      <c r="B138" s="41"/>
      <c r="C138" s="207" t="s">
        <v>271</v>
      </c>
      <c r="D138" s="207" t="s">
        <v>140</v>
      </c>
      <c r="E138" s="208" t="s">
        <v>709</v>
      </c>
      <c r="F138" s="209" t="s">
        <v>710</v>
      </c>
      <c r="G138" s="210" t="s">
        <v>151</v>
      </c>
      <c r="H138" s="211">
        <v>2</v>
      </c>
      <c r="I138" s="212"/>
      <c r="J138" s="213">
        <f>ROUND(I138*H138,2)</f>
        <v>0</v>
      </c>
      <c r="K138" s="214"/>
      <c r="L138" s="46"/>
      <c r="M138" s="215" t="s">
        <v>19</v>
      </c>
      <c r="N138" s="216" t="s">
        <v>46</v>
      </c>
      <c r="O138" s="86"/>
      <c r="P138" s="217">
        <f>O138*H138</f>
        <v>0</v>
      </c>
      <c r="Q138" s="217">
        <v>0</v>
      </c>
      <c r="R138" s="217">
        <f>Q138*H138</f>
        <v>0</v>
      </c>
      <c r="S138" s="217">
        <v>0</v>
      </c>
      <c r="T138" s="218">
        <f>S138*H138</f>
        <v>0</v>
      </c>
      <c r="U138" s="40"/>
      <c r="V138" s="40"/>
      <c r="W138" s="40"/>
      <c r="X138" s="40"/>
      <c r="Y138" s="40"/>
      <c r="Z138" s="40"/>
      <c r="AA138" s="40"/>
      <c r="AB138" s="40"/>
      <c r="AC138" s="40"/>
      <c r="AD138" s="40"/>
      <c r="AE138" s="40"/>
      <c r="AR138" s="219" t="s">
        <v>220</v>
      </c>
      <c r="AT138" s="219" t="s">
        <v>140</v>
      </c>
      <c r="AU138" s="219" t="s">
        <v>85</v>
      </c>
      <c r="AY138" s="19" t="s">
        <v>132</v>
      </c>
      <c r="BE138" s="220">
        <f>IF(N138="základní",J138,0)</f>
        <v>0</v>
      </c>
      <c r="BF138" s="220">
        <f>IF(N138="snížená",J138,0)</f>
        <v>0</v>
      </c>
      <c r="BG138" s="220">
        <f>IF(N138="zákl. přenesená",J138,0)</f>
        <v>0</v>
      </c>
      <c r="BH138" s="220">
        <f>IF(N138="sníž. přenesená",J138,0)</f>
        <v>0</v>
      </c>
      <c r="BI138" s="220">
        <f>IF(N138="nulová",J138,0)</f>
        <v>0</v>
      </c>
      <c r="BJ138" s="19" t="s">
        <v>83</v>
      </c>
      <c r="BK138" s="220">
        <f>ROUND(I138*H138,2)</f>
        <v>0</v>
      </c>
      <c r="BL138" s="19" t="s">
        <v>220</v>
      </c>
      <c r="BM138" s="219" t="s">
        <v>711</v>
      </c>
    </row>
    <row r="139" s="2" customFormat="1">
      <c r="A139" s="40"/>
      <c r="B139" s="41"/>
      <c r="C139" s="42"/>
      <c r="D139" s="221" t="s">
        <v>142</v>
      </c>
      <c r="E139" s="42"/>
      <c r="F139" s="222" t="s">
        <v>712</v>
      </c>
      <c r="G139" s="42"/>
      <c r="H139" s="42"/>
      <c r="I139" s="223"/>
      <c r="J139" s="42"/>
      <c r="K139" s="42"/>
      <c r="L139" s="46"/>
      <c r="M139" s="224"/>
      <c r="N139" s="225"/>
      <c r="O139" s="86"/>
      <c r="P139" s="86"/>
      <c r="Q139" s="86"/>
      <c r="R139" s="86"/>
      <c r="S139" s="86"/>
      <c r="T139" s="87"/>
      <c r="U139" s="40"/>
      <c r="V139" s="40"/>
      <c r="W139" s="40"/>
      <c r="X139" s="40"/>
      <c r="Y139" s="40"/>
      <c r="Z139" s="40"/>
      <c r="AA139" s="40"/>
      <c r="AB139" s="40"/>
      <c r="AC139" s="40"/>
      <c r="AD139" s="40"/>
      <c r="AE139" s="40"/>
      <c r="AT139" s="19" t="s">
        <v>142</v>
      </c>
      <c r="AU139" s="19" t="s">
        <v>85</v>
      </c>
    </row>
    <row r="140" s="2" customFormat="1" ht="24.15" customHeight="1">
      <c r="A140" s="40"/>
      <c r="B140" s="41"/>
      <c r="C140" s="207" t="s">
        <v>7</v>
      </c>
      <c r="D140" s="207" t="s">
        <v>140</v>
      </c>
      <c r="E140" s="208" t="s">
        <v>713</v>
      </c>
      <c r="F140" s="209" t="s">
        <v>714</v>
      </c>
      <c r="G140" s="210" t="s">
        <v>151</v>
      </c>
      <c r="H140" s="211">
        <v>1</v>
      </c>
      <c r="I140" s="212"/>
      <c r="J140" s="213">
        <f>ROUND(I140*H140,2)</f>
        <v>0</v>
      </c>
      <c r="K140" s="214"/>
      <c r="L140" s="46"/>
      <c r="M140" s="215" t="s">
        <v>19</v>
      </c>
      <c r="N140" s="216" t="s">
        <v>46</v>
      </c>
      <c r="O140" s="86"/>
      <c r="P140" s="217">
        <f>O140*H140</f>
        <v>0</v>
      </c>
      <c r="Q140" s="217">
        <v>0</v>
      </c>
      <c r="R140" s="217">
        <f>Q140*H140</f>
        <v>0</v>
      </c>
      <c r="S140" s="217">
        <v>0</v>
      </c>
      <c r="T140" s="218">
        <f>S140*H140</f>
        <v>0</v>
      </c>
      <c r="U140" s="40"/>
      <c r="V140" s="40"/>
      <c r="W140" s="40"/>
      <c r="X140" s="40"/>
      <c r="Y140" s="40"/>
      <c r="Z140" s="40"/>
      <c r="AA140" s="40"/>
      <c r="AB140" s="40"/>
      <c r="AC140" s="40"/>
      <c r="AD140" s="40"/>
      <c r="AE140" s="40"/>
      <c r="AR140" s="219" t="s">
        <v>220</v>
      </c>
      <c r="AT140" s="219" t="s">
        <v>140</v>
      </c>
      <c r="AU140" s="219" t="s">
        <v>85</v>
      </c>
      <c r="AY140" s="19" t="s">
        <v>132</v>
      </c>
      <c r="BE140" s="220">
        <f>IF(N140="základní",J140,0)</f>
        <v>0</v>
      </c>
      <c r="BF140" s="220">
        <f>IF(N140="snížená",J140,0)</f>
        <v>0</v>
      </c>
      <c r="BG140" s="220">
        <f>IF(N140="zákl. přenesená",J140,0)</f>
        <v>0</v>
      </c>
      <c r="BH140" s="220">
        <f>IF(N140="sníž. přenesená",J140,0)</f>
        <v>0</v>
      </c>
      <c r="BI140" s="220">
        <f>IF(N140="nulová",J140,0)</f>
        <v>0</v>
      </c>
      <c r="BJ140" s="19" t="s">
        <v>83</v>
      </c>
      <c r="BK140" s="220">
        <f>ROUND(I140*H140,2)</f>
        <v>0</v>
      </c>
      <c r="BL140" s="19" t="s">
        <v>220</v>
      </c>
      <c r="BM140" s="219" t="s">
        <v>715</v>
      </c>
    </row>
    <row r="141" s="2" customFormat="1">
      <c r="A141" s="40"/>
      <c r="B141" s="41"/>
      <c r="C141" s="42"/>
      <c r="D141" s="221" t="s">
        <v>142</v>
      </c>
      <c r="E141" s="42"/>
      <c r="F141" s="222" t="s">
        <v>716</v>
      </c>
      <c r="G141" s="42"/>
      <c r="H141" s="42"/>
      <c r="I141" s="223"/>
      <c r="J141" s="42"/>
      <c r="K141" s="42"/>
      <c r="L141" s="46"/>
      <c r="M141" s="224"/>
      <c r="N141" s="225"/>
      <c r="O141" s="86"/>
      <c r="P141" s="86"/>
      <c r="Q141" s="86"/>
      <c r="R141" s="86"/>
      <c r="S141" s="86"/>
      <c r="T141" s="87"/>
      <c r="U141" s="40"/>
      <c r="V141" s="40"/>
      <c r="W141" s="40"/>
      <c r="X141" s="40"/>
      <c r="Y141" s="40"/>
      <c r="Z141" s="40"/>
      <c r="AA141" s="40"/>
      <c r="AB141" s="40"/>
      <c r="AC141" s="40"/>
      <c r="AD141" s="40"/>
      <c r="AE141" s="40"/>
      <c r="AT141" s="19" t="s">
        <v>142</v>
      </c>
      <c r="AU141" s="19" t="s">
        <v>85</v>
      </c>
    </row>
    <row r="142" s="2" customFormat="1" ht="24.15" customHeight="1">
      <c r="A142" s="40"/>
      <c r="B142" s="41"/>
      <c r="C142" s="207" t="s">
        <v>373</v>
      </c>
      <c r="D142" s="207" t="s">
        <v>140</v>
      </c>
      <c r="E142" s="208" t="s">
        <v>717</v>
      </c>
      <c r="F142" s="209" t="s">
        <v>718</v>
      </c>
      <c r="G142" s="210" t="s">
        <v>151</v>
      </c>
      <c r="H142" s="211">
        <v>1</v>
      </c>
      <c r="I142" s="212"/>
      <c r="J142" s="213">
        <f>ROUND(I142*H142,2)</f>
        <v>0</v>
      </c>
      <c r="K142" s="214"/>
      <c r="L142" s="46"/>
      <c r="M142" s="215" t="s">
        <v>19</v>
      </c>
      <c r="N142" s="216" t="s">
        <v>46</v>
      </c>
      <c r="O142" s="86"/>
      <c r="P142" s="217">
        <f>O142*H142</f>
        <v>0</v>
      </c>
      <c r="Q142" s="217">
        <v>0</v>
      </c>
      <c r="R142" s="217">
        <f>Q142*H142</f>
        <v>0</v>
      </c>
      <c r="S142" s="217">
        <v>0</v>
      </c>
      <c r="T142" s="218">
        <f>S142*H142</f>
        <v>0</v>
      </c>
      <c r="U142" s="40"/>
      <c r="V142" s="40"/>
      <c r="W142" s="40"/>
      <c r="X142" s="40"/>
      <c r="Y142" s="40"/>
      <c r="Z142" s="40"/>
      <c r="AA142" s="40"/>
      <c r="AB142" s="40"/>
      <c r="AC142" s="40"/>
      <c r="AD142" s="40"/>
      <c r="AE142" s="40"/>
      <c r="AR142" s="219" t="s">
        <v>220</v>
      </c>
      <c r="AT142" s="219" t="s">
        <v>140</v>
      </c>
      <c r="AU142" s="219" t="s">
        <v>85</v>
      </c>
      <c r="AY142" s="19" t="s">
        <v>132</v>
      </c>
      <c r="BE142" s="220">
        <f>IF(N142="základní",J142,0)</f>
        <v>0</v>
      </c>
      <c r="BF142" s="220">
        <f>IF(N142="snížená",J142,0)</f>
        <v>0</v>
      </c>
      <c r="BG142" s="220">
        <f>IF(N142="zákl. přenesená",J142,0)</f>
        <v>0</v>
      </c>
      <c r="BH142" s="220">
        <f>IF(N142="sníž. přenesená",J142,0)</f>
        <v>0</v>
      </c>
      <c r="BI142" s="220">
        <f>IF(N142="nulová",J142,0)</f>
        <v>0</v>
      </c>
      <c r="BJ142" s="19" t="s">
        <v>83</v>
      </c>
      <c r="BK142" s="220">
        <f>ROUND(I142*H142,2)</f>
        <v>0</v>
      </c>
      <c r="BL142" s="19" t="s">
        <v>220</v>
      </c>
      <c r="BM142" s="219" t="s">
        <v>719</v>
      </c>
    </row>
    <row r="143" s="2" customFormat="1">
      <c r="A143" s="40"/>
      <c r="B143" s="41"/>
      <c r="C143" s="42"/>
      <c r="D143" s="221" t="s">
        <v>142</v>
      </c>
      <c r="E143" s="42"/>
      <c r="F143" s="222" t="s">
        <v>718</v>
      </c>
      <c r="G143" s="42"/>
      <c r="H143" s="42"/>
      <c r="I143" s="223"/>
      <c r="J143" s="42"/>
      <c r="K143" s="42"/>
      <c r="L143" s="46"/>
      <c r="M143" s="224"/>
      <c r="N143" s="225"/>
      <c r="O143" s="86"/>
      <c r="P143" s="86"/>
      <c r="Q143" s="86"/>
      <c r="R143" s="86"/>
      <c r="S143" s="86"/>
      <c r="T143" s="87"/>
      <c r="U143" s="40"/>
      <c r="V143" s="40"/>
      <c r="W143" s="40"/>
      <c r="X143" s="40"/>
      <c r="Y143" s="40"/>
      <c r="Z143" s="40"/>
      <c r="AA143" s="40"/>
      <c r="AB143" s="40"/>
      <c r="AC143" s="40"/>
      <c r="AD143" s="40"/>
      <c r="AE143" s="40"/>
      <c r="AT143" s="19" t="s">
        <v>142</v>
      </c>
      <c r="AU143" s="19" t="s">
        <v>85</v>
      </c>
    </row>
    <row r="144" s="2" customFormat="1" ht="33" customHeight="1">
      <c r="A144" s="40"/>
      <c r="B144" s="41"/>
      <c r="C144" s="207" t="s">
        <v>378</v>
      </c>
      <c r="D144" s="207" t="s">
        <v>140</v>
      </c>
      <c r="E144" s="208" t="s">
        <v>720</v>
      </c>
      <c r="F144" s="209" t="s">
        <v>721</v>
      </c>
      <c r="G144" s="210" t="s">
        <v>151</v>
      </c>
      <c r="H144" s="211">
        <v>1</v>
      </c>
      <c r="I144" s="212"/>
      <c r="J144" s="213">
        <f>ROUND(I144*H144,2)</f>
        <v>0</v>
      </c>
      <c r="K144" s="214"/>
      <c r="L144" s="46"/>
      <c r="M144" s="215" t="s">
        <v>19</v>
      </c>
      <c r="N144" s="216" t="s">
        <v>46</v>
      </c>
      <c r="O144" s="86"/>
      <c r="P144" s="217">
        <f>O144*H144</f>
        <v>0</v>
      </c>
      <c r="Q144" s="217">
        <v>0</v>
      </c>
      <c r="R144" s="217">
        <f>Q144*H144</f>
        <v>0</v>
      </c>
      <c r="S144" s="217">
        <v>0</v>
      </c>
      <c r="T144" s="218">
        <f>S144*H144</f>
        <v>0</v>
      </c>
      <c r="U144" s="40"/>
      <c r="V144" s="40"/>
      <c r="W144" s="40"/>
      <c r="X144" s="40"/>
      <c r="Y144" s="40"/>
      <c r="Z144" s="40"/>
      <c r="AA144" s="40"/>
      <c r="AB144" s="40"/>
      <c r="AC144" s="40"/>
      <c r="AD144" s="40"/>
      <c r="AE144" s="40"/>
      <c r="AR144" s="219" t="s">
        <v>220</v>
      </c>
      <c r="AT144" s="219" t="s">
        <v>140</v>
      </c>
      <c r="AU144" s="219" t="s">
        <v>85</v>
      </c>
      <c r="AY144" s="19" t="s">
        <v>132</v>
      </c>
      <c r="BE144" s="220">
        <f>IF(N144="základní",J144,0)</f>
        <v>0</v>
      </c>
      <c r="BF144" s="220">
        <f>IF(N144="snížená",J144,0)</f>
        <v>0</v>
      </c>
      <c r="BG144" s="220">
        <f>IF(N144="zákl. přenesená",J144,0)</f>
        <v>0</v>
      </c>
      <c r="BH144" s="220">
        <f>IF(N144="sníž. přenesená",J144,0)</f>
        <v>0</v>
      </c>
      <c r="BI144" s="220">
        <f>IF(N144="nulová",J144,0)</f>
        <v>0</v>
      </c>
      <c r="BJ144" s="19" t="s">
        <v>83</v>
      </c>
      <c r="BK144" s="220">
        <f>ROUND(I144*H144,2)</f>
        <v>0</v>
      </c>
      <c r="BL144" s="19" t="s">
        <v>220</v>
      </c>
      <c r="BM144" s="219" t="s">
        <v>722</v>
      </c>
    </row>
    <row r="145" s="2" customFormat="1">
      <c r="A145" s="40"/>
      <c r="B145" s="41"/>
      <c r="C145" s="42"/>
      <c r="D145" s="221" t="s">
        <v>142</v>
      </c>
      <c r="E145" s="42"/>
      <c r="F145" s="222" t="s">
        <v>721</v>
      </c>
      <c r="G145" s="42"/>
      <c r="H145" s="42"/>
      <c r="I145" s="223"/>
      <c r="J145" s="42"/>
      <c r="K145" s="42"/>
      <c r="L145" s="46"/>
      <c r="M145" s="224"/>
      <c r="N145" s="225"/>
      <c r="O145" s="86"/>
      <c r="P145" s="86"/>
      <c r="Q145" s="86"/>
      <c r="R145" s="86"/>
      <c r="S145" s="86"/>
      <c r="T145" s="87"/>
      <c r="U145" s="40"/>
      <c r="V145" s="40"/>
      <c r="W145" s="40"/>
      <c r="X145" s="40"/>
      <c r="Y145" s="40"/>
      <c r="Z145" s="40"/>
      <c r="AA145" s="40"/>
      <c r="AB145" s="40"/>
      <c r="AC145" s="40"/>
      <c r="AD145" s="40"/>
      <c r="AE145" s="40"/>
      <c r="AT145" s="19" t="s">
        <v>142</v>
      </c>
      <c r="AU145" s="19" t="s">
        <v>85</v>
      </c>
    </row>
    <row r="146" s="2" customFormat="1" ht="37.8" customHeight="1">
      <c r="A146" s="40"/>
      <c r="B146" s="41"/>
      <c r="C146" s="207" t="s">
        <v>382</v>
      </c>
      <c r="D146" s="207" t="s">
        <v>140</v>
      </c>
      <c r="E146" s="208" t="s">
        <v>723</v>
      </c>
      <c r="F146" s="209" t="s">
        <v>724</v>
      </c>
      <c r="G146" s="210" t="s">
        <v>151</v>
      </c>
      <c r="H146" s="211">
        <v>1</v>
      </c>
      <c r="I146" s="212"/>
      <c r="J146" s="213">
        <f>ROUND(I146*H146,2)</f>
        <v>0</v>
      </c>
      <c r="K146" s="214"/>
      <c r="L146" s="46"/>
      <c r="M146" s="215" t="s">
        <v>19</v>
      </c>
      <c r="N146" s="216" t="s">
        <v>46</v>
      </c>
      <c r="O146" s="86"/>
      <c r="P146" s="217">
        <f>O146*H146</f>
        <v>0</v>
      </c>
      <c r="Q146" s="217">
        <v>0</v>
      </c>
      <c r="R146" s="217">
        <f>Q146*H146</f>
        <v>0</v>
      </c>
      <c r="S146" s="217">
        <v>0</v>
      </c>
      <c r="T146" s="218">
        <f>S146*H146</f>
        <v>0</v>
      </c>
      <c r="U146" s="40"/>
      <c r="V146" s="40"/>
      <c r="W146" s="40"/>
      <c r="X146" s="40"/>
      <c r="Y146" s="40"/>
      <c r="Z146" s="40"/>
      <c r="AA146" s="40"/>
      <c r="AB146" s="40"/>
      <c r="AC146" s="40"/>
      <c r="AD146" s="40"/>
      <c r="AE146" s="40"/>
      <c r="AR146" s="219" t="s">
        <v>220</v>
      </c>
      <c r="AT146" s="219" t="s">
        <v>140</v>
      </c>
      <c r="AU146" s="219" t="s">
        <v>85</v>
      </c>
      <c r="AY146" s="19" t="s">
        <v>132</v>
      </c>
      <c r="BE146" s="220">
        <f>IF(N146="základní",J146,0)</f>
        <v>0</v>
      </c>
      <c r="BF146" s="220">
        <f>IF(N146="snížená",J146,0)</f>
        <v>0</v>
      </c>
      <c r="BG146" s="220">
        <f>IF(N146="zákl. přenesená",J146,0)</f>
        <v>0</v>
      </c>
      <c r="BH146" s="220">
        <f>IF(N146="sníž. přenesená",J146,0)</f>
        <v>0</v>
      </c>
      <c r="BI146" s="220">
        <f>IF(N146="nulová",J146,0)</f>
        <v>0</v>
      </c>
      <c r="BJ146" s="19" t="s">
        <v>83</v>
      </c>
      <c r="BK146" s="220">
        <f>ROUND(I146*H146,2)</f>
        <v>0</v>
      </c>
      <c r="BL146" s="19" t="s">
        <v>220</v>
      </c>
      <c r="BM146" s="219" t="s">
        <v>725</v>
      </c>
    </row>
    <row r="147" s="2" customFormat="1">
      <c r="A147" s="40"/>
      <c r="B147" s="41"/>
      <c r="C147" s="42"/>
      <c r="D147" s="221" t="s">
        <v>142</v>
      </c>
      <c r="E147" s="42"/>
      <c r="F147" s="222" t="s">
        <v>726</v>
      </c>
      <c r="G147" s="42"/>
      <c r="H147" s="42"/>
      <c r="I147" s="223"/>
      <c r="J147" s="42"/>
      <c r="K147" s="42"/>
      <c r="L147" s="46"/>
      <c r="M147" s="224"/>
      <c r="N147" s="225"/>
      <c r="O147" s="86"/>
      <c r="P147" s="86"/>
      <c r="Q147" s="86"/>
      <c r="R147" s="86"/>
      <c r="S147" s="86"/>
      <c r="T147" s="87"/>
      <c r="U147" s="40"/>
      <c r="V147" s="40"/>
      <c r="W147" s="40"/>
      <c r="X147" s="40"/>
      <c r="Y147" s="40"/>
      <c r="Z147" s="40"/>
      <c r="AA147" s="40"/>
      <c r="AB147" s="40"/>
      <c r="AC147" s="40"/>
      <c r="AD147" s="40"/>
      <c r="AE147" s="40"/>
      <c r="AT147" s="19" t="s">
        <v>142</v>
      </c>
      <c r="AU147" s="19" t="s">
        <v>85</v>
      </c>
    </row>
    <row r="148" s="2" customFormat="1" ht="55.5" customHeight="1">
      <c r="A148" s="40"/>
      <c r="B148" s="41"/>
      <c r="C148" s="207" t="s">
        <v>386</v>
      </c>
      <c r="D148" s="207" t="s">
        <v>140</v>
      </c>
      <c r="E148" s="208" t="s">
        <v>727</v>
      </c>
      <c r="F148" s="209" t="s">
        <v>728</v>
      </c>
      <c r="G148" s="210" t="s">
        <v>151</v>
      </c>
      <c r="H148" s="211">
        <v>1</v>
      </c>
      <c r="I148" s="212"/>
      <c r="J148" s="213">
        <f>ROUND(I148*H148,2)</f>
        <v>0</v>
      </c>
      <c r="K148" s="214"/>
      <c r="L148" s="46"/>
      <c r="M148" s="215" t="s">
        <v>19</v>
      </c>
      <c r="N148" s="216" t="s">
        <v>46</v>
      </c>
      <c r="O148" s="86"/>
      <c r="P148" s="217">
        <f>O148*H148</f>
        <v>0</v>
      </c>
      <c r="Q148" s="217">
        <v>0</v>
      </c>
      <c r="R148" s="217">
        <f>Q148*H148</f>
        <v>0</v>
      </c>
      <c r="S148" s="217">
        <v>0</v>
      </c>
      <c r="T148" s="218">
        <f>S148*H148</f>
        <v>0</v>
      </c>
      <c r="U148" s="40"/>
      <c r="V148" s="40"/>
      <c r="W148" s="40"/>
      <c r="X148" s="40"/>
      <c r="Y148" s="40"/>
      <c r="Z148" s="40"/>
      <c r="AA148" s="40"/>
      <c r="AB148" s="40"/>
      <c r="AC148" s="40"/>
      <c r="AD148" s="40"/>
      <c r="AE148" s="40"/>
      <c r="AR148" s="219" t="s">
        <v>220</v>
      </c>
      <c r="AT148" s="219" t="s">
        <v>140</v>
      </c>
      <c r="AU148" s="219" t="s">
        <v>85</v>
      </c>
      <c r="AY148" s="19" t="s">
        <v>132</v>
      </c>
      <c r="BE148" s="220">
        <f>IF(N148="základní",J148,0)</f>
        <v>0</v>
      </c>
      <c r="BF148" s="220">
        <f>IF(N148="snížená",J148,0)</f>
        <v>0</v>
      </c>
      <c r="BG148" s="220">
        <f>IF(N148="zákl. přenesená",J148,0)</f>
        <v>0</v>
      </c>
      <c r="BH148" s="220">
        <f>IF(N148="sníž. přenesená",J148,0)</f>
        <v>0</v>
      </c>
      <c r="BI148" s="220">
        <f>IF(N148="nulová",J148,0)</f>
        <v>0</v>
      </c>
      <c r="BJ148" s="19" t="s">
        <v>83</v>
      </c>
      <c r="BK148" s="220">
        <f>ROUND(I148*H148,2)</f>
        <v>0</v>
      </c>
      <c r="BL148" s="19" t="s">
        <v>220</v>
      </c>
      <c r="BM148" s="219" t="s">
        <v>729</v>
      </c>
    </row>
    <row r="149" s="2" customFormat="1">
      <c r="A149" s="40"/>
      <c r="B149" s="41"/>
      <c r="C149" s="42"/>
      <c r="D149" s="221" t="s">
        <v>142</v>
      </c>
      <c r="E149" s="42"/>
      <c r="F149" s="222" t="s">
        <v>730</v>
      </c>
      <c r="G149" s="42"/>
      <c r="H149" s="42"/>
      <c r="I149" s="223"/>
      <c r="J149" s="42"/>
      <c r="K149" s="42"/>
      <c r="L149" s="46"/>
      <c r="M149" s="224"/>
      <c r="N149" s="225"/>
      <c r="O149" s="86"/>
      <c r="P149" s="86"/>
      <c r="Q149" s="86"/>
      <c r="R149" s="86"/>
      <c r="S149" s="86"/>
      <c r="T149" s="87"/>
      <c r="U149" s="40"/>
      <c r="V149" s="40"/>
      <c r="W149" s="40"/>
      <c r="X149" s="40"/>
      <c r="Y149" s="40"/>
      <c r="Z149" s="40"/>
      <c r="AA149" s="40"/>
      <c r="AB149" s="40"/>
      <c r="AC149" s="40"/>
      <c r="AD149" s="40"/>
      <c r="AE149" s="40"/>
      <c r="AT149" s="19" t="s">
        <v>142</v>
      </c>
      <c r="AU149" s="19" t="s">
        <v>85</v>
      </c>
    </row>
    <row r="150" s="2" customFormat="1" ht="37.8" customHeight="1">
      <c r="A150" s="40"/>
      <c r="B150" s="41"/>
      <c r="C150" s="207" t="s">
        <v>390</v>
      </c>
      <c r="D150" s="207" t="s">
        <v>140</v>
      </c>
      <c r="E150" s="208" t="s">
        <v>731</v>
      </c>
      <c r="F150" s="209" t="s">
        <v>732</v>
      </c>
      <c r="G150" s="210" t="s">
        <v>151</v>
      </c>
      <c r="H150" s="211">
        <v>1</v>
      </c>
      <c r="I150" s="212"/>
      <c r="J150" s="213">
        <f>ROUND(I150*H150,2)</f>
        <v>0</v>
      </c>
      <c r="K150" s="214"/>
      <c r="L150" s="46"/>
      <c r="M150" s="215" t="s">
        <v>19</v>
      </c>
      <c r="N150" s="216" t="s">
        <v>46</v>
      </c>
      <c r="O150" s="86"/>
      <c r="P150" s="217">
        <f>O150*H150</f>
        <v>0</v>
      </c>
      <c r="Q150" s="217">
        <v>0</v>
      </c>
      <c r="R150" s="217">
        <f>Q150*H150</f>
        <v>0</v>
      </c>
      <c r="S150" s="217">
        <v>0</v>
      </c>
      <c r="T150" s="218">
        <f>S150*H150</f>
        <v>0</v>
      </c>
      <c r="U150" s="40"/>
      <c r="V150" s="40"/>
      <c r="W150" s="40"/>
      <c r="X150" s="40"/>
      <c r="Y150" s="40"/>
      <c r="Z150" s="40"/>
      <c r="AA150" s="40"/>
      <c r="AB150" s="40"/>
      <c r="AC150" s="40"/>
      <c r="AD150" s="40"/>
      <c r="AE150" s="40"/>
      <c r="AR150" s="219" t="s">
        <v>220</v>
      </c>
      <c r="AT150" s="219" t="s">
        <v>140</v>
      </c>
      <c r="AU150" s="219" t="s">
        <v>85</v>
      </c>
      <c r="AY150" s="19" t="s">
        <v>132</v>
      </c>
      <c r="BE150" s="220">
        <f>IF(N150="základní",J150,0)</f>
        <v>0</v>
      </c>
      <c r="BF150" s="220">
        <f>IF(N150="snížená",J150,0)</f>
        <v>0</v>
      </c>
      <c r="BG150" s="220">
        <f>IF(N150="zákl. přenesená",J150,0)</f>
        <v>0</v>
      </c>
      <c r="BH150" s="220">
        <f>IF(N150="sníž. přenesená",J150,0)</f>
        <v>0</v>
      </c>
      <c r="BI150" s="220">
        <f>IF(N150="nulová",J150,0)</f>
        <v>0</v>
      </c>
      <c r="BJ150" s="19" t="s">
        <v>83</v>
      </c>
      <c r="BK150" s="220">
        <f>ROUND(I150*H150,2)</f>
        <v>0</v>
      </c>
      <c r="BL150" s="19" t="s">
        <v>220</v>
      </c>
      <c r="BM150" s="219" t="s">
        <v>733</v>
      </c>
    </row>
    <row r="151" s="2" customFormat="1">
      <c r="A151" s="40"/>
      <c r="B151" s="41"/>
      <c r="C151" s="42"/>
      <c r="D151" s="221" t="s">
        <v>142</v>
      </c>
      <c r="E151" s="42"/>
      <c r="F151" s="222" t="s">
        <v>732</v>
      </c>
      <c r="G151" s="42"/>
      <c r="H151" s="42"/>
      <c r="I151" s="223"/>
      <c r="J151" s="42"/>
      <c r="K151" s="42"/>
      <c r="L151" s="46"/>
      <c r="M151" s="224"/>
      <c r="N151" s="225"/>
      <c r="O151" s="86"/>
      <c r="P151" s="86"/>
      <c r="Q151" s="86"/>
      <c r="R151" s="86"/>
      <c r="S151" s="86"/>
      <c r="T151" s="87"/>
      <c r="U151" s="40"/>
      <c r="V151" s="40"/>
      <c r="W151" s="40"/>
      <c r="X151" s="40"/>
      <c r="Y151" s="40"/>
      <c r="Z151" s="40"/>
      <c r="AA151" s="40"/>
      <c r="AB151" s="40"/>
      <c r="AC151" s="40"/>
      <c r="AD151" s="40"/>
      <c r="AE151" s="40"/>
      <c r="AT151" s="19" t="s">
        <v>142</v>
      </c>
      <c r="AU151" s="19" t="s">
        <v>85</v>
      </c>
    </row>
    <row r="152" s="2" customFormat="1" ht="62.7" customHeight="1">
      <c r="A152" s="40"/>
      <c r="B152" s="41"/>
      <c r="C152" s="207" t="s">
        <v>394</v>
      </c>
      <c r="D152" s="207" t="s">
        <v>140</v>
      </c>
      <c r="E152" s="208" t="s">
        <v>734</v>
      </c>
      <c r="F152" s="209" t="s">
        <v>735</v>
      </c>
      <c r="G152" s="210" t="s">
        <v>151</v>
      </c>
      <c r="H152" s="211">
        <v>1</v>
      </c>
      <c r="I152" s="212"/>
      <c r="J152" s="213">
        <f>ROUND(I152*H152,2)</f>
        <v>0</v>
      </c>
      <c r="K152" s="214"/>
      <c r="L152" s="46"/>
      <c r="M152" s="215" t="s">
        <v>19</v>
      </c>
      <c r="N152" s="216" t="s">
        <v>46</v>
      </c>
      <c r="O152" s="86"/>
      <c r="P152" s="217">
        <f>O152*H152</f>
        <v>0</v>
      </c>
      <c r="Q152" s="217">
        <v>0</v>
      </c>
      <c r="R152" s="217">
        <f>Q152*H152</f>
        <v>0</v>
      </c>
      <c r="S152" s="217">
        <v>0</v>
      </c>
      <c r="T152" s="218">
        <f>S152*H152</f>
        <v>0</v>
      </c>
      <c r="U152" s="40"/>
      <c r="V152" s="40"/>
      <c r="W152" s="40"/>
      <c r="X152" s="40"/>
      <c r="Y152" s="40"/>
      <c r="Z152" s="40"/>
      <c r="AA152" s="40"/>
      <c r="AB152" s="40"/>
      <c r="AC152" s="40"/>
      <c r="AD152" s="40"/>
      <c r="AE152" s="40"/>
      <c r="AR152" s="219" t="s">
        <v>220</v>
      </c>
      <c r="AT152" s="219" t="s">
        <v>140</v>
      </c>
      <c r="AU152" s="219" t="s">
        <v>85</v>
      </c>
      <c r="AY152" s="19" t="s">
        <v>132</v>
      </c>
      <c r="BE152" s="220">
        <f>IF(N152="základní",J152,0)</f>
        <v>0</v>
      </c>
      <c r="BF152" s="220">
        <f>IF(N152="snížená",J152,0)</f>
        <v>0</v>
      </c>
      <c r="BG152" s="220">
        <f>IF(N152="zákl. přenesená",J152,0)</f>
        <v>0</v>
      </c>
      <c r="BH152" s="220">
        <f>IF(N152="sníž. přenesená",J152,0)</f>
        <v>0</v>
      </c>
      <c r="BI152" s="220">
        <f>IF(N152="nulová",J152,0)</f>
        <v>0</v>
      </c>
      <c r="BJ152" s="19" t="s">
        <v>83</v>
      </c>
      <c r="BK152" s="220">
        <f>ROUND(I152*H152,2)</f>
        <v>0</v>
      </c>
      <c r="BL152" s="19" t="s">
        <v>220</v>
      </c>
      <c r="BM152" s="219" t="s">
        <v>736</v>
      </c>
    </row>
    <row r="153" s="2" customFormat="1">
      <c r="A153" s="40"/>
      <c r="B153" s="41"/>
      <c r="C153" s="42"/>
      <c r="D153" s="221" t="s">
        <v>142</v>
      </c>
      <c r="E153" s="42"/>
      <c r="F153" s="222" t="s">
        <v>737</v>
      </c>
      <c r="G153" s="42"/>
      <c r="H153" s="42"/>
      <c r="I153" s="223"/>
      <c r="J153" s="42"/>
      <c r="K153" s="42"/>
      <c r="L153" s="46"/>
      <c r="M153" s="224"/>
      <c r="N153" s="225"/>
      <c r="O153" s="86"/>
      <c r="P153" s="86"/>
      <c r="Q153" s="86"/>
      <c r="R153" s="86"/>
      <c r="S153" s="86"/>
      <c r="T153" s="87"/>
      <c r="U153" s="40"/>
      <c r="V153" s="40"/>
      <c r="W153" s="40"/>
      <c r="X153" s="40"/>
      <c r="Y153" s="40"/>
      <c r="Z153" s="40"/>
      <c r="AA153" s="40"/>
      <c r="AB153" s="40"/>
      <c r="AC153" s="40"/>
      <c r="AD153" s="40"/>
      <c r="AE153" s="40"/>
      <c r="AT153" s="19" t="s">
        <v>142</v>
      </c>
      <c r="AU153" s="19" t="s">
        <v>85</v>
      </c>
    </row>
    <row r="154" s="12" customFormat="1" ht="22.8" customHeight="1">
      <c r="A154" s="12"/>
      <c r="B154" s="191"/>
      <c r="C154" s="192"/>
      <c r="D154" s="193" t="s">
        <v>74</v>
      </c>
      <c r="E154" s="205" t="s">
        <v>738</v>
      </c>
      <c r="F154" s="205" t="s">
        <v>739</v>
      </c>
      <c r="G154" s="192"/>
      <c r="H154" s="192"/>
      <c r="I154" s="195"/>
      <c r="J154" s="206">
        <f>BK154</f>
        <v>0</v>
      </c>
      <c r="K154" s="192"/>
      <c r="L154" s="197"/>
      <c r="M154" s="198"/>
      <c r="N154" s="199"/>
      <c r="O154" s="199"/>
      <c r="P154" s="200">
        <f>SUM(P155:P163)</f>
        <v>0</v>
      </c>
      <c r="Q154" s="199"/>
      <c r="R154" s="200">
        <f>SUM(R155:R163)</f>
        <v>0</v>
      </c>
      <c r="S154" s="199"/>
      <c r="T154" s="201">
        <f>SUM(T155:T163)</f>
        <v>0</v>
      </c>
      <c r="U154" s="12"/>
      <c r="V154" s="12"/>
      <c r="W154" s="12"/>
      <c r="X154" s="12"/>
      <c r="Y154" s="12"/>
      <c r="Z154" s="12"/>
      <c r="AA154" s="12"/>
      <c r="AB154" s="12"/>
      <c r="AC154" s="12"/>
      <c r="AD154" s="12"/>
      <c r="AE154" s="12"/>
      <c r="AR154" s="202" t="s">
        <v>85</v>
      </c>
      <c r="AT154" s="203" t="s">
        <v>74</v>
      </c>
      <c r="AU154" s="203" t="s">
        <v>83</v>
      </c>
      <c r="AY154" s="202" t="s">
        <v>132</v>
      </c>
      <c r="BK154" s="204">
        <f>SUM(BK155:BK163)</f>
        <v>0</v>
      </c>
    </row>
    <row r="155" s="2" customFormat="1" ht="24.15" customHeight="1">
      <c r="A155" s="40"/>
      <c r="B155" s="41"/>
      <c r="C155" s="207" t="s">
        <v>400</v>
      </c>
      <c r="D155" s="207" t="s">
        <v>140</v>
      </c>
      <c r="E155" s="208" t="s">
        <v>740</v>
      </c>
      <c r="F155" s="209" t="s">
        <v>741</v>
      </c>
      <c r="G155" s="210" t="s">
        <v>304</v>
      </c>
      <c r="H155" s="265"/>
      <c r="I155" s="212"/>
      <c r="J155" s="213">
        <f>ROUND(I155*H155,2)</f>
        <v>0</v>
      </c>
      <c r="K155" s="214"/>
      <c r="L155" s="46"/>
      <c r="M155" s="215" t="s">
        <v>19</v>
      </c>
      <c r="N155" s="216" t="s">
        <v>46</v>
      </c>
      <c r="O155" s="86"/>
      <c r="P155" s="217">
        <f>O155*H155</f>
        <v>0</v>
      </c>
      <c r="Q155" s="217">
        <v>0</v>
      </c>
      <c r="R155" s="217">
        <f>Q155*H155</f>
        <v>0</v>
      </c>
      <c r="S155" s="217">
        <v>0</v>
      </c>
      <c r="T155" s="218">
        <f>S155*H155</f>
        <v>0</v>
      </c>
      <c r="U155" s="40"/>
      <c r="V155" s="40"/>
      <c r="W155" s="40"/>
      <c r="X155" s="40"/>
      <c r="Y155" s="40"/>
      <c r="Z155" s="40"/>
      <c r="AA155" s="40"/>
      <c r="AB155" s="40"/>
      <c r="AC155" s="40"/>
      <c r="AD155" s="40"/>
      <c r="AE155" s="40"/>
      <c r="AR155" s="219" t="s">
        <v>220</v>
      </c>
      <c r="AT155" s="219" t="s">
        <v>140</v>
      </c>
      <c r="AU155" s="219" t="s">
        <v>85</v>
      </c>
      <c r="AY155" s="19" t="s">
        <v>132</v>
      </c>
      <c r="BE155" s="220">
        <f>IF(N155="základní",J155,0)</f>
        <v>0</v>
      </c>
      <c r="BF155" s="220">
        <f>IF(N155="snížená",J155,0)</f>
        <v>0</v>
      </c>
      <c r="BG155" s="220">
        <f>IF(N155="zákl. přenesená",J155,0)</f>
        <v>0</v>
      </c>
      <c r="BH155" s="220">
        <f>IF(N155="sníž. přenesená",J155,0)</f>
        <v>0</v>
      </c>
      <c r="BI155" s="220">
        <f>IF(N155="nulová",J155,0)</f>
        <v>0</v>
      </c>
      <c r="BJ155" s="19" t="s">
        <v>83</v>
      </c>
      <c r="BK155" s="220">
        <f>ROUND(I155*H155,2)</f>
        <v>0</v>
      </c>
      <c r="BL155" s="19" t="s">
        <v>220</v>
      </c>
      <c r="BM155" s="219" t="s">
        <v>742</v>
      </c>
    </row>
    <row r="156" s="2" customFormat="1">
      <c r="A156" s="40"/>
      <c r="B156" s="41"/>
      <c r="C156" s="42"/>
      <c r="D156" s="221" t="s">
        <v>142</v>
      </c>
      <c r="E156" s="42"/>
      <c r="F156" s="222" t="s">
        <v>743</v>
      </c>
      <c r="G156" s="42"/>
      <c r="H156" s="42"/>
      <c r="I156" s="223"/>
      <c r="J156" s="42"/>
      <c r="K156" s="42"/>
      <c r="L156" s="46"/>
      <c r="M156" s="224"/>
      <c r="N156" s="225"/>
      <c r="O156" s="86"/>
      <c r="P156" s="86"/>
      <c r="Q156" s="86"/>
      <c r="R156" s="86"/>
      <c r="S156" s="86"/>
      <c r="T156" s="87"/>
      <c r="U156" s="40"/>
      <c r="V156" s="40"/>
      <c r="W156" s="40"/>
      <c r="X156" s="40"/>
      <c r="Y156" s="40"/>
      <c r="Z156" s="40"/>
      <c r="AA156" s="40"/>
      <c r="AB156" s="40"/>
      <c r="AC156" s="40"/>
      <c r="AD156" s="40"/>
      <c r="AE156" s="40"/>
      <c r="AT156" s="19" t="s">
        <v>142</v>
      </c>
      <c r="AU156" s="19" t="s">
        <v>85</v>
      </c>
    </row>
    <row r="157" s="2" customFormat="1">
      <c r="A157" s="40"/>
      <c r="B157" s="41"/>
      <c r="C157" s="42"/>
      <c r="D157" s="226" t="s">
        <v>143</v>
      </c>
      <c r="E157" s="42"/>
      <c r="F157" s="227" t="s">
        <v>744</v>
      </c>
      <c r="G157" s="42"/>
      <c r="H157" s="42"/>
      <c r="I157" s="223"/>
      <c r="J157" s="42"/>
      <c r="K157" s="42"/>
      <c r="L157" s="46"/>
      <c r="M157" s="224"/>
      <c r="N157" s="225"/>
      <c r="O157" s="86"/>
      <c r="P157" s="86"/>
      <c r="Q157" s="86"/>
      <c r="R157" s="86"/>
      <c r="S157" s="86"/>
      <c r="T157" s="87"/>
      <c r="U157" s="40"/>
      <c r="V157" s="40"/>
      <c r="W157" s="40"/>
      <c r="X157" s="40"/>
      <c r="Y157" s="40"/>
      <c r="Z157" s="40"/>
      <c r="AA157" s="40"/>
      <c r="AB157" s="40"/>
      <c r="AC157" s="40"/>
      <c r="AD157" s="40"/>
      <c r="AE157" s="40"/>
      <c r="AT157" s="19" t="s">
        <v>143</v>
      </c>
      <c r="AU157" s="19" t="s">
        <v>85</v>
      </c>
    </row>
    <row r="158" s="2" customFormat="1" ht="33" customHeight="1">
      <c r="A158" s="40"/>
      <c r="B158" s="41"/>
      <c r="C158" s="207" t="s">
        <v>408</v>
      </c>
      <c r="D158" s="207" t="s">
        <v>140</v>
      </c>
      <c r="E158" s="208" t="s">
        <v>745</v>
      </c>
      <c r="F158" s="209" t="s">
        <v>746</v>
      </c>
      <c r="G158" s="210" t="s">
        <v>151</v>
      </c>
      <c r="H158" s="211">
        <v>2</v>
      </c>
      <c r="I158" s="212"/>
      <c r="J158" s="213">
        <f>ROUND(I158*H158,2)</f>
        <v>0</v>
      </c>
      <c r="K158" s="214"/>
      <c r="L158" s="46"/>
      <c r="M158" s="215" t="s">
        <v>19</v>
      </c>
      <c r="N158" s="216" t="s">
        <v>46</v>
      </c>
      <c r="O158" s="86"/>
      <c r="P158" s="217">
        <f>O158*H158</f>
        <v>0</v>
      </c>
      <c r="Q158" s="217">
        <v>0</v>
      </c>
      <c r="R158" s="217">
        <f>Q158*H158</f>
        <v>0</v>
      </c>
      <c r="S158" s="217">
        <v>0</v>
      </c>
      <c r="T158" s="218">
        <f>S158*H158</f>
        <v>0</v>
      </c>
      <c r="U158" s="40"/>
      <c r="V158" s="40"/>
      <c r="W158" s="40"/>
      <c r="X158" s="40"/>
      <c r="Y158" s="40"/>
      <c r="Z158" s="40"/>
      <c r="AA158" s="40"/>
      <c r="AB158" s="40"/>
      <c r="AC158" s="40"/>
      <c r="AD158" s="40"/>
      <c r="AE158" s="40"/>
      <c r="AR158" s="219" t="s">
        <v>220</v>
      </c>
      <c r="AT158" s="219" t="s">
        <v>140</v>
      </c>
      <c r="AU158" s="219" t="s">
        <v>85</v>
      </c>
      <c r="AY158" s="19" t="s">
        <v>132</v>
      </c>
      <c r="BE158" s="220">
        <f>IF(N158="základní",J158,0)</f>
        <v>0</v>
      </c>
      <c r="BF158" s="220">
        <f>IF(N158="snížená",J158,0)</f>
        <v>0</v>
      </c>
      <c r="BG158" s="220">
        <f>IF(N158="zákl. přenesená",J158,0)</f>
        <v>0</v>
      </c>
      <c r="BH158" s="220">
        <f>IF(N158="sníž. přenesená",J158,0)</f>
        <v>0</v>
      </c>
      <c r="BI158" s="220">
        <f>IF(N158="nulová",J158,0)</f>
        <v>0</v>
      </c>
      <c r="BJ158" s="19" t="s">
        <v>83</v>
      </c>
      <c r="BK158" s="220">
        <f>ROUND(I158*H158,2)</f>
        <v>0</v>
      </c>
      <c r="BL158" s="19" t="s">
        <v>220</v>
      </c>
      <c r="BM158" s="219" t="s">
        <v>747</v>
      </c>
    </row>
    <row r="159" s="2" customFormat="1">
      <c r="A159" s="40"/>
      <c r="B159" s="41"/>
      <c r="C159" s="42"/>
      <c r="D159" s="221" t="s">
        <v>142</v>
      </c>
      <c r="E159" s="42"/>
      <c r="F159" s="222" t="s">
        <v>748</v>
      </c>
      <c r="G159" s="42"/>
      <c r="H159" s="42"/>
      <c r="I159" s="223"/>
      <c r="J159" s="42"/>
      <c r="K159" s="42"/>
      <c r="L159" s="46"/>
      <c r="M159" s="224"/>
      <c r="N159" s="225"/>
      <c r="O159" s="86"/>
      <c r="P159" s="86"/>
      <c r="Q159" s="86"/>
      <c r="R159" s="86"/>
      <c r="S159" s="86"/>
      <c r="T159" s="87"/>
      <c r="U159" s="40"/>
      <c r="V159" s="40"/>
      <c r="W159" s="40"/>
      <c r="X159" s="40"/>
      <c r="Y159" s="40"/>
      <c r="Z159" s="40"/>
      <c r="AA159" s="40"/>
      <c r="AB159" s="40"/>
      <c r="AC159" s="40"/>
      <c r="AD159" s="40"/>
      <c r="AE159" s="40"/>
      <c r="AT159" s="19" t="s">
        <v>142</v>
      </c>
      <c r="AU159" s="19" t="s">
        <v>85</v>
      </c>
    </row>
    <row r="160" s="2" customFormat="1" ht="33" customHeight="1">
      <c r="A160" s="40"/>
      <c r="B160" s="41"/>
      <c r="C160" s="207" t="s">
        <v>414</v>
      </c>
      <c r="D160" s="207" t="s">
        <v>140</v>
      </c>
      <c r="E160" s="208" t="s">
        <v>749</v>
      </c>
      <c r="F160" s="209" t="s">
        <v>750</v>
      </c>
      <c r="G160" s="210" t="s">
        <v>151</v>
      </c>
      <c r="H160" s="211">
        <v>2</v>
      </c>
      <c r="I160" s="212"/>
      <c r="J160" s="213">
        <f>ROUND(I160*H160,2)</f>
        <v>0</v>
      </c>
      <c r="K160" s="214"/>
      <c r="L160" s="46"/>
      <c r="M160" s="215" t="s">
        <v>19</v>
      </c>
      <c r="N160" s="216" t="s">
        <v>46</v>
      </c>
      <c r="O160" s="86"/>
      <c r="P160" s="217">
        <f>O160*H160</f>
        <v>0</v>
      </c>
      <c r="Q160" s="217">
        <v>0</v>
      </c>
      <c r="R160" s="217">
        <f>Q160*H160</f>
        <v>0</v>
      </c>
      <c r="S160" s="217">
        <v>0</v>
      </c>
      <c r="T160" s="218">
        <f>S160*H160</f>
        <v>0</v>
      </c>
      <c r="U160" s="40"/>
      <c r="V160" s="40"/>
      <c r="W160" s="40"/>
      <c r="X160" s="40"/>
      <c r="Y160" s="40"/>
      <c r="Z160" s="40"/>
      <c r="AA160" s="40"/>
      <c r="AB160" s="40"/>
      <c r="AC160" s="40"/>
      <c r="AD160" s="40"/>
      <c r="AE160" s="40"/>
      <c r="AR160" s="219" t="s">
        <v>220</v>
      </c>
      <c r="AT160" s="219" t="s">
        <v>140</v>
      </c>
      <c r="AU160" s="219" t="s">
        <v>85</v>
      </c>
      <c r="AY160" s="19" t="s">
        <v>132</v>
      </c>
      <c r="BE160" s="220">
        <f>IF(N160="základní",J160,0)</f>
        <v>0</v>
      </c>
      <c r="BF160" s="220">
        <f>IF(N160="snížená",J160,0)</f>
        <v>0</v>
      </c>
      <c r="BG160" s="220">
        <f>IF(N160="zákl. přenesená",J160,0)</f>
        <v>0</v>
      </c>
      <c r="BH160" s="220">
        <f>IF(N160="sníž. přenesená",J160,0)</f>
        <v>0</v>
      </c>
      <c r="BI160" s="220">
        <f>IF(N160="nulová",J160,0)</f>
        <v>0</v>
      </c>
      <c r="BJ160" s="19" t="s">
        <v>83</v>
      </c>
      <c r="BK160" s="220">
        <f>ROUND(I160*H160,2)</f>
        <v>0</v>
      </c>
      <c r="BL160" s="19" t="s">
        <v>220</v>
      </c>
      <c r="BM160" s="219" t="s">
        <v>751</v>
      </c>
    </row>
    <row r="161" s="2" customFormat="1">
      <c r="A161" s="40"/>
      <c r="B161" s="41"/>
      <c r="C161" s="42"/>
      <c r="D161" s="221" t="s">
        <v>142</v>
      </c>
      <c r="E161" s="42"/>
      <c r="F161" s="222" t="s">
        <v>752</v>
      </c>
      <c r="G161" s="42"/>
      <c r="H161" s="42"/>
      <c r="I161" s="223"/>
      <c r="J161" s="42"/>
      <c r="K161" s="42"/>
      <c r="L161" s="46"/>
      <c r="M161" s="224"/>
      <c r="N161" s="225"/>
      <c r="O161" s="86"/>
      <c r="P161" s="86"/>
      <c r="Q161" s="86"/>
      <c r="R161" s="86"/>
      <c r="S161" s="86"/>
      <c r="T161" s="87"/>
      <c r="U161" s="40"/>
      <c r="V161" s="40"/>
      <c r="W161" s="40"/>
      <c r="X161" s="40"/>
      <c r="Y161" s="40"/>
      <c r="Z161" s="40"/>
      <c r="AA161" s="40"/>
      <c r="AB161" s="40"/>
      <c r="AC161" s="40"/>
      <c r="AD161" s="40"/>
      <c r="AE161" s="40"/>
      <c r="AT161" s="19" t="s">
        <v>142</v>
      </c>
      <c r="AU161" s="19" t="s">
        <v>85</v>
      </c>
    </row>
    <row r="162" s="2" customFormat="1" ht="33" customHeight="1">
      <c r="A162" s="40"/>
      <c r="B162" s="41"/>
      <c r="C162" s="207" t="s">
        <v>420</v>
      </c>
      <c r="D162" s="207" t="s">
        <v>140</v>
      </c>
      <c r="E162" s="208" t="s">
        <v>753</v>
      </c>
      <c r="F162" s="209" t="s">
        <v>754</v>
      </c>
      <c r="G162" s="210" t="s">
        <v>151</v>
      </c>
      <c r="H162" s="211">
        <v>1</v>
      </c>
      <c r="I162" s="212"/>
      <c r="J162" s="213">
        <f>ROUND(I162*H162,2)</f>
        <v>0</v>
      </c>
      <c r="K162" s="214"/>
      <c r="L162" s="46"/>
      <c r="M162" s="215" t="s">
        <v>19</v>
      </c>
      <c r="N162" s="216" t="s">
        <v>46</v>
      </c>
      <c r="O162" s="86"/>
      <c r="P162" s="217">
        <f>O162*H162</f>
        <v>0</v>
      </c>
      <c r="Q162" s="217">
        <v>0</v>
      </c>
      <c r="R162" s="217">
        <f>Q162*H162</f>
        <v>0</v>
      </c>
      <c r="S162" s="217">
        <v>0</v>
      </c>
      <c r="T162" s="218">
        <f>S162*H162</f>
        <v>0</v>
      </c>
      <c r="U162" s="40"/>
      <c r="V162" s="40"/>
      <c r="W162" s="40"/>
      <c r="X162" s="40"/>
      <c r="Y162" s="40"/>
      <c r="Z162" s="40"/>
      <c r="AA162" s="40"/>
      <c r="AB162" s="40"/>
      <c r="AC162" s="40"/>
      <c r="AD162" s="40"/>
      <c r="AE162" s="40"/>
      <c r="AR162" s="219" t="s">
        <v>220</v>
      </c>
      <c r="AT162" s="219" t="s">
        <v>140</v>
      </c>
      <c r="AU162" s="219" t="s">
        <v>85</v>
      </c>
      <c r="AY162" s="19" t="s">
        <v>132</v>
      </c>
      <c r="BE162" s="220">
        <f>IF(N162="základní",J162,0)</f>
        <v>0</v>
      </c>
      <c r="BF162" s="220">
        <f>IF(N162="snížená",J162,0)</f>
        <v>0</v>
      </c>
      <c r="BG162" s="220">
        <f>IF(N162="zákl. přenesená",J162,0)</f>
        <v>0</v>
      </c>
      <c r="BH162" s="220">
        <f>IF(N162="sníž. přenesená",J162,0)</f>
        <v>0</v>
      </c>
      <c r="BI162" s="220">
        <f>IF(N162="nulová",J162,0)</f>
        <v>0</v>
      </c>
      <c r="BJ162" s="19" t="s">
        <v>83</v>
      </c>
      <c r="BK162" s="220">
        <f>ROUND(I162*H162,2)</f>
        <v>0</v>
      </c>
      <c r="BL162" s="19" t="s">
        <v>220</v>
      </c>
      <c r="BM162" s="219" t="s">
        <v>755</v>
      </c>
    </row>
    <row r="163" s="2" customFormat="1">
      <c r="A163" s="40"/>
      <c r="B163" s="41"/>
      <c r="C163" s="42"/>
      <c r="D163" s="221" t="s">
        <v>142</v>
      </c>
      <c r="E163" s="42"/>
      <c r="F163" s="222" t="s">
        <v>756</v>
      </c>
      <c r="G163" s="42"/>
      <c r="H163" s="42"/>
      <c r="I163" s="223"/>
      <c r="J163" s="42"/>
      <c r="K163" s="42"/>
      <c r="L163" s="46"/>
      <c r="M163" s="224"/>
      <c r="N163" s="225"/>
      <c r="O163" s="86"/>
      <c r="P163" s="86"/>
      <c r="Q163" s="86"/>
      <c r="R163" s="86"/>
      <c r="S163" s="86"/>
      <c r="T163" s="87"/>
      <c r="U163" s="40"/>
      <c r="V163" s="40"/>
      <c r="W163" s="40"/>
      <c r="X163" s="40"/>
      <c r="Y163" s="40"/>
      <c r="Z163" s="40"/>
      <c r="AA163" s="40"/>
      <c r="AB163" s="40"/>
      <c r="AC163" s="40"/>
      <c r="AD163" s="40"/>
      <c r="AE163" s="40"/>
      <c r="AT163" s="19" t="s">
        <v>142</v>
      </c>
      <c r="AU163" s="19" t="s">
        <v>85</v>
      </c>
    </row>
    <row r="164" s="12" customFormat="1" ht="22.8" customHeight="1">
      <c r="A164" s="12"/>
      <c r="B164" s="191"/>
      <c r="C164" s="192"/>
      <c r="D164" s="193" t="s">
        <v>74</v>
      </c>
      <c r="E164" s="205" t="s">
        <v>757</v>
      </c>
      <c r="F164" s="205" t="s">
        <v>758</v>
      </c>
      <c r="G164" s="192"/>
      <c r="H164" s="192"/>
      <c r="I164" s="195"/>
      <c r="J164" s="206">
        <f>BK164</f>
        <v>0</v>
      </c>
      <c r="K164" s="192"/>
      <c r="L164" s="197"/>
      <c r="M164" s="198"/>
      <c r="N164" s="199"/>
      <c r="O164" s="199"/>
      <c r="P164" s="200">
        <f>SUM(P165:P189)</f>
        <v>0</v>
      </c>
      <c r="Q164" s="199"/>
      <c r="R164" s="200">
        <f>SUM(R165:R189)</f>
        <v>0.82652999999999999</v>
      </c>
      <c r="S164" s="199"/>
      <c r="T164" s="201">
        <f>SUM(T165:T189)</f>
        <v>0.37240000000000001</v>
      </c>
      <c r="U164" s="12"/>
      <c r="V164" s="12"/>
      <c r="W164" s="12"/>
      <c r="X164" s="12"/>
      <c r="Y164" s="12"/>
      <c r="Z164" s="12"/>
      <c r="AA164" s="12"/>
      <c r="AB164" s="12"/>
      <c r="AC164" s="12"/>
      <c r="AD164" s="12"/>
      <c r="AE164" s="12"/>
      <c r="AR164" s="202" t="s">
        <v>85</v>
      </c>
      <c r="AT164" s="203" t="s">
        <v>74</v>
      </c>
      <c r="AU164" s="203" t="s">
        <v>83</v>
      </c>
      <c r="AY164" s="202" t="s">
        <v>132</v>
      </c>
      <c r="BK164" s="204">
        <f>SUM(BK165:BK189)</f>
        <v>0</v>
      </c>
    </row>
    <row r="165" s="2" customFormat="1" ht="24.15" customHeight="1">
      <c r="A165" s="40"/>
      <c r="B165" s="41"/>
      <c r="C165" s="207" t="s">
        <v>558</v>
      </c>
      <c r="D165" s="207" t="s">
        <v>140</v>
      </c>
      <c r="E165" s="208" t="s">
        <v>759</v>
      </c>
      <c r="F165" s="209" t="s">
        <v>760</v>
      </c>
      <c r="G165" s="210" t="s">
        <v>284</v>
      </c>
      <c r="H165" s="211">
        <v>70</v>
      </c>
      <c r="I165" s="212"/>
      <c r="J165" s="213">
        <f>ROUND(I165*H165,2)</f>
        <v>0</v>
      </c>
      <c r="K165" s="214"/>
      <c r="L165" s="46"/>
      <c r="M165" s="215" t="s">
        <v>19</v>
      </c>
      <c r="N165" s="216" t="s">
        <v>46</v>
      </c>
      <c r="O165" s="86"/>
      <c r="P165" s="217">
        <f>O165*H165</f>
        <v>0</v>
      </c>
      <c r="Q165" s="217">
        <v>5.0000000000000002E-05</v>
      </c>
      <c r="R165" s="217">
        <f>Q165*H165</f>
        <v>0.0035000000000000001</v>
      </c>
      <c r="S165" s="217">
        <v>0.0053200000000000001</v>
      </c>
      <c r="T165" s="218">
        <f>S165*H165</f>
        <v>0.37240000000000001</v>
      </c>
      <c r="U165" s="40"/>
      <c r="V165" s="40"/>
      <c r="W165" s="40"/>
      <c r="X165" s="40"/>
      <c r="Y165" s="40"/>
      <c r="Z165" s="40"/>
      <c r="AA165" s="40"/>
      <c r="AB165" s="40"/>
      <c r="AC165" s="40"/>
      <c r="AD165" s="40"/>
      <c r="AE165" s="40"/>
      <c r="AR165" s="219" t="s">
        <v>220</v>
      </c>
      <c r="AT165" s="219" t="s">
        <v>140</v>
      </c>
      <c r="AU165" s="219" t="s">
        <v>85</v>
      </c>
      <c r="AY165" s="19" t="s">
        <v>132</v>
      </c>
      <c r="BE165" s="220">
        <f>IF(N165="základní",J165,0)</f>
        <v>0</v>
      </c>
      <c r="BF165" s="220">
        <f>IF(N165="snížená",J165,0)</f>
        <v>0</v>
      </c>
      <c r="BG165" s="220">
        <f>IF(N165="zákl. přenesená",J165,0)</f>
        <v>0</v>
      </c>
      <c r="BH165" s="220">
        <f>IF(N165="sníž. přenesená",J165,0)</f>
        <v>0</v>
      </c>
      <c r="BI165" s="220">
        <f>IF(N165="nulová",J165,0)</f>
        <v>0</v>
      </c>
      <c r="BJ165" s="19" t="s">
        <v>83</v>
      </c>
      <c r="BK165" s="220">
        <f>ROUND(I165*H165,2)</f>
        <v>0</v>
      </c>
      <c r="BL165" s="19" t="s">
        <v>220</v>
      </c>
      <c r="BM165" s="219" t="s">
        <v>761</v>
      </c>
    </row>
    <row r="166" s="2" customFormat="1">
      <c r="A166" s="40"/>
      <c r="B166" s="41"/>
      <c r="C166" s="42"/>
      <c r="D166" s="221" t="s">
        <v>142</v>
      </c>
      <c r="E166" s="42"/>
      <c r="F166" s="222" t="s">
        <v>760</v>
      </c>
      <c r="G166" s="42"/>
      <c r="H166" s="42"/>
      <c r="I166" s="223"/>
      <c r="J166" s="42"/>
      <c r="K166" s="42"/>
      <c r="L166" s="46"/>
      <c r="M166" s="224"/>
      <c r="N166" s="225"/>
      <c r="O166" s="86"/>
      <c r="P166" s="86"/>
      <c r="Q166" s="86"/>
      <c r="R166" s="86"/>
      <c r="S166" s="86"/>
      <c r="T166" s="87"/>
      <c r="U166" s="40"/>
      <c r="V166" s="40"/>
      <c r="W166" s="40"/>
      <c r="X166" s="40"/>
      <c r="Y166" s="40"/>
      <c r="Z166" s="40"/>
      <c r="AA166" s="40"/>
      <c r="AB166" s="40"/>
      <c r="AC166" s="40"/>
      <c r="AD166" s="40"/>
      <c r="AE166" s="40"/>
      <c r="AT166" s="19" t="s">
        <v>142</v>
      </c>
      <c r="AU166" s="19" t="s">
        <v>85</v>
      </c>
    </row>
    <row r="167" s="2" customFormat="1" ht="55.5" customHeight="1">
      <c r="A167" s="40"/>
      <c r="B167" s="41"/>
      <c r="C167" s="207" t="s">
        <v>564</v>
      </c>
      <c r="D167" s="207" t="s">
        <v>140</v>
      </c>
      <c r="E167" s="208" t="s">
        <v>762</v>
      </c>
      <c r="F167" s="209" t="s">
        <v>763</v>
      </c>
      <c r="G167" s="210" t="s">
        <v>284</v>
      </c>
      <c r="H167" s="211">
        <v>45</v>
      </c>
      <c r="I167" s="212"/>
      <c r="J167" s="213">
        <f>ROUND(I167*H167,2)</f>
        <v>0</v>
      </c>
      <c r="K167" s="214"/>
      <c r="L167" s="46"/>
      <c r="M167" s="215" t="s">
        <v>19</v>
      </c>
      <c r="N167" s="216" t="s">
        <v>46</v>
      </c>
      <c r="O167" s="86"/>
      <c r="P167" s="217">
        <f>O167*H167</f>
        <v>0</v>
      </c>
      <c r="Q167" s="217">
        <v>0.00158</v>
      </c>
      <c r="R167" s="217">
        <f>Q167*H167</f>
        <v>0.071099999999999997</v>
      </c>
      <c r="S167" s="217">
        <v>0</v>
      </c>
      <c r="T167" s="218">
        <f>S167*H167</f>
        <v>0</v>
      </c>
      <c r="U167" s="40"/>
      <c r="V167" s="40"/>
      <c r="W167" s="40"/>
      <c r="X167" s="40"/>
      <c r="Y167" s="40"/>
      <c r="Z167" s="40"/>
      <c r="AA167" s="40"/>
      <c r="AB167" s="40"/>
      <c r="AC167" s="40"/>
      <c r="AD167" s="40"/>
      <c r="AE167" s="40"/>
      <c r="AR167" s="219" t="s">
        <v>220</v>
      </c>
      <c r="AT167" s="219" t="s">
        <v>140</v>
      </c>
      <c r="AU167" s="219" t="s">
        <v>85</v>
      </c>
      <c r="AY167" s="19" t="s">
        <v>132</v>
      </c>
      <c r="BE167" s="220">
        <f>IF(N167="základní",J167,0)</f>
        <v>0</v>
      </c>
      <c r="BF167" s="220">
        <f>IF(N167="snížená",J167,0)</f>
        <v>0</v>
      </c>
      <c r="BG167" s="220">
        <f>IF(N167="zákl. přenesená",J167,0)</f>
        <v>0</v>
      </c>
      <c r="BH167" s="220">
        <f>IF(N167="sníž. přenesená",J167,0)</f>
        <v>0</v>
      </c>
      <c r="BI167" s="220">
        <f>IF(N167="nulová",J167,0)</f>
        <v>0</v>
      </c>
      <c r="BJ167" s="19" t="s">
        <v>83</v>
      </c>
      <c r="BK167" s="220">
        <f>ROUND(I167*H167,2)</f>
        <v>0</v>
      </c>
      <c r="BL167" s="19" t="s">
        <v>220</v>
      </c>
      <c r="BM167" s="219" t="s">
        <v>764</v>
      </c>
    </row>
    <row r="168" s="2" customFormat="1">
      <c r="A168" s="40"/>
      <c r="B168" s="41"/>
      <c r="C168" s="42"/>
      <c r="D168" s="221" t="s">
        <v>142</v>
      </c>
      <c r="E168" s="42"/>
      <c r="F168" s="222" t="s">
        <v>763</v>
      </c>
      <c r="G168" s="42"/>
      <c r="H168" s="42"/>
      <c r="I168" s="223"/>
      <c r="J168" s="42"/>
      <c r="K168" s="42"/>
      <c r="L168" s="46"/>
      <c r="M168" s="224"/>
      <c r="N168" s="225"/>
      <c r="O168" s="86"/>
      <c r="P168" s="86"/>
      <c r="Q168" s="86"/>
      <c r="R168" s="86"/>
      <c r="S168" s="86"/>
      <c r="T168" s="87"/>
      <c r="U168" s="40"/>
      <c r="V168" s="40"/>
      <c r="W168" s="40"/>
      <c r="X168" s="40"/>
      <c r="Y168" s="40"/>
      <c r="Z168" s="40"/>
      <c r="AA168" s="40"/>
      <c r="AB168" s="40"/>
      <c r="AC168" s="40"/>
      <c r="AD168" s="40"/>
      <c r="AE168" s="40"/>
      <c r="AT168" s="19" t="s">
        <v>142</v>
      </c>
      <c r="AU168" s="19" t="s">
        <v>85</v>
      </c>
    </row>
    <row r="169" s="2" customFormat="1" ht="24.15" customHeight="1">
      <c r="A169" s="40"/>
      <c r="B169" s="41"/>
      <c r="C169" s="207" t="s">
        <v>570</v>
      </c>
      <c r="D169" s="207" t="s">
        <v>140</v>
      </c>
      <c r="E169" s="208" t="s">
        <v>765</v>
      </c>
      <c r="F169" s="209" t="s">
        <v>766</v>
      </c>
      <c r="G169" s="210" t="s">
        <v>284</v>
      </c>
      <c r="H169" s="211">
        <v>35</v>
      </c>
      <c r="I169" s="212"/>
      <c r="J169" s="213">
        <f>ROUND(I169*H169,2)</f>
        <v>0</v>
      </c>
      <c r="K169" s="214"/>
      <c r="L169" s="46"/>
      <c r="M169" s="215" t="s">
        <v>19</v>
      </c>
      <c r="N169" s="216" t="s">
        <v>46</v>
      </c>
      <c r="O169" s="86"/>
      <c r="P169" s="217">
        <f>O169*H169</f>
        <v>0</v>
      </c>
      <c r="Q169" s="217">
        <v>0.00199</v>
      </c>
      <c r="R169" s="217">
        <f>Q169*H169</f>
        <v>0.069650000000000004</v>
      </c>
      <c r="S169" s="217">
        <v>0</v>
      </c>
      <c r="T169" s="218">
        <f>S169*H169</f>
        <v>0</v>
      </c>
      <c r="U169" s="40"/>
      <c r="V169" s="40"/>
      <c r="W169" s="40"/>
      <c r="X169" s="40"/>
      <c r="Y169" s="40"/>
      <c r="Z169" s="40"/>
      <c r="AA169" s="40"/>
      <c r="AB169" s="40"/>
      <c r="AC169" s="40"/>
      <c r="AD169" s="40"/>
      <c r="AE169" s="40"/>
      <c r="AR169" s="219" t="s">
        <v>220</v>
      </c>
      <c r="AT169" s="219" t="s">
        <v>140</v>
      </c>
      <c r="AU169" s="219" t="s">
        <v>85</v>
      </c>
      <c r="AY169" s="19" t="s">
        <v>132</v>
      </c>
      <c r="BE169" s="220">
        <f>IF(N169="základní",J169,0)</f>
        <v>0</v>
      </c>
      <c r="BF169" s="220">
        <f>IF(N169="snížená",J169,0)</f>
        <v>0</v>
      </c>
      <c r="BG169" s="220">
        <f>IF(N169="zákl. přenesená",J169,0)</f>
        <v>0</v>
      </c>
      <c r="BH169" s="220">
        <f>IF(N169="sníž. přenesená",J169,0)</f>
        <v>0</v>
      </c>
      <c r="BI169" s="220">
        <f>IF(N169="nulová",J169,0)</f>
        <v>0</v>
      </c>
      <c r="BJ169" s="19" t="s">
        <v>83</v>
      </c>
      <c r="BK169" s="220">
        <f>ROUND(I169*H169,2)</f>
        <v>0</v>
      </c>
      <c r="BL169" s="19" t="s">
        <v>220</v>
      </c>
      <c r="BM169" s="219" t="s">
        <v>767</v>
      </c>
    </row>
    <row r="170" s="2" customFormat="1">
      <c r="A170" s="40"/>
      <c r="B170" s="41"/>
      <c r="C170" s="42"/>
      <c r="D170" s="221" t="s">
        <v>142</v>
      </c>
      <c r="E170" s="42"/>
      <c r="F170" s="222" t="s">
        <v>768</v>
      </c>
      <c r="G170" s="42"/>
      <c r="H170" s="42"/>
      <c r="I170" s="223"/>
      <c r="J170" s="42"/>
      <c r="K170" s="42"/>
      <c r="L170" s="46"/>
      <c r="M170" s="224"/>
      <c r="N170" s="225"/>
      <c r="O170" s="86"/>
      <c r="P170" s="86"/>
      <c r="Q170" s="86"/>
      <c r="R170" s="86"/>
      <c r="S170" s="86"/>
      <c r="T170" s="87"/>
      <c r="U170" s="40"/>
      <c r="V170" s="40"/>
      <c r="W170" s="40"/>
      <c r="X170" s="40"/>
      <c r="Y170" s="40"/>
      <c r="Z170" s="40"/>
      <c r="AA170" s="40"/>
      <c r="AB170" s="40"/>
      <c r="AC170" s="40"/>
      <c r="AD170" s="40"/>
      <c r="AE170" s="40"/>
      <c r="AT170" s="19" t="s">
        <v>142</v>
      </c>
      <c r="AU170" s="19" t="s">
        <v>85</v>
      </c>
    </row>
    <row r="171" s="2" customFormat="1">
      <c r="A171" s="40"/>
      <c r="B171" s="41"/>
      <c r="C171" s="42"/>
      <c r="D171" s="226" t="s">
        <v>143</v>
      </c>
      <c r="E171" s="42"/>
      <c r="F171" s="227" t="s">
        <v>769</v>
      </c>
      <c r="G171" s="42"/>
      <c r="H171" s="42"/>
      <c r="I171" s="223"/>
      <c r="J171" s="42"/>
      <c r="K171" s="42"/>
      <c r="L171" s="46"/>
      <c r="M171" s="224"/>
      <c r="N171" s="225"/>
      <c r="O171" s="86"/>
      <c r="P171" s="86"/>
      <c r="Q171" s="86"/>
      <c r="R171" s="86"/>
      <c r="S171" s="86"/>
      <c r="T171" s="87"/>
      <c r="U171" s="40"/>
      <c r="V171" s="40"/>
      <c r="W171" s="40"/>
      <c r="X171" s="40"/>
      <c r="Y171" s="40"/>
      <c r="Z171" s="40"/>
      <c r="AA171" s="40"/>
      <c r="AB171" s="40"/>
      <c r="AC171" s="40"/>
      <c r="AD171" s="40"/>
      <c r="AE171" s="40"/>
      <c r="AT171" s="19" t="s">
        <v>143</v>
      </c>
      <c r="AU171" s="19" t="s">
        <v>85</v>
      </c>
    </row>
    <row r="172" s="2" customFormat="1" ht="55.5" customHeight="1">
      <c r="A172" s="40"/>
      <c r="B172" s="41"/>
      <c r="C172" s="207" t="s">
        <v>576</v>
      </c>
      <c r="D172" s="207" t="s">
        <v>140</v>
      </c>
      <c r="E172" s="208" t="s">
        <v>770</v>
      </c>
      <c r="F172" s="209" t="s">
        <v>771</v>
      </c>
      <c r="G172" s="210" t="s">
        <v>284</v>
      </c>
      <c r="H172" s="211">
        <v>35</v>
      </c>
      <c r="I172" s="212"/>
      <c r="J172" s="213">
        <f>ROUND(I172*H172,2)</f>
        <v>0</v>
      </c>
      <c r="K172" s="214"/>
      <c r="L172" s="46"/>
      <c r="M172" s="215" t="s">
        <v>19</v>
      </c>
      <c r="N172" s="216" t="s">
        <v>46</v>
      </c>
      <c r="O172" s="86"/>
      <c r="P172" s="217">
        <f>O172*H172</f>
        <v>0</v>
      </c>
      <c r="Q172" s="217">
        <v>0.00296</v>
      </c>
      <c r="R172" s="217">
        <f>Q172*H172</f>
        <v>0.1036</v>
      </c>
      <c r="S172" s="217">
        <v>0</v>
      </c>
      <c r="T172" s="218">
        <f>S172*H172</f>
        <v>0</v>
      </c>
      <c r="U172" s="40"/>
      <c r="V172" s="40"/>
      <c r="W172" s="40"/>
      <c r="X172" s="40"/>
      <c r="Y172" s="40"/>
      <c r="Z172" s="40"/>
      <c r="AA172" s="40"/>
      <c r="AB172" s="40"/>
      <c r="AC172" s="40"/>
      <c r="AD172" s="40"/>
      <c r="AE172" s="40"/>
      <c r="AR172" s="219" t="s">
        <v>220</v>
      </c>
      <c r="AT172" s="219" t="s">
        <v>140</v>
      </c>
      <c r="AU172" s="219" t="s">
        <v>85</v>
      </c>
      <c r="AY172" s="19" t="s">
        <v>132</v>
      </c>
      <c r="BE172" s="220">
        <f>IF(N172="základní",J172,0)</f>
        <v>0</v>
      </c>
      <c r="BF172" s="220">
        <f>IF(N172="snížená",J172,0)</f>
        <v>0</v>
      </c>
      <c r="BG172" s="220">
        <f>IF(N172="zákl. přenesená",J172,0)</f>
        <v>0</v>
      </c>
      <c r="BH172" s="220">
        <f>IF(N172="sníž. přenesená",J172,0)</f>
        <v>0</v>
      </c>
      <c r="BI172" s="220">
        <f>IF(N172="nulová",J172,0)</f>
        <v>0</v>
      </c>
      <c r="BJ172" s="19" t="s">
        <v>83</v>
      </c>
      <c r="BK172" s="220">
        <f>ROUND(I172*H172,2)</f>
        <v>0</v>
      </c>
      <c r="BL172" s="19" t="s">
        <v>220</v>
      </c>
      <c r="BM172" s="219" t="s">
        <v>772</v>
      </c>
    </row>
    <row r="173" s="2" customFormat="1">
      <c r="A173" s="40"/>
      <c r="B173" s="41"/>
      <c r="C173" s="42"/>
      <c r="D173" s="221" t="s">
        <v>142</v>
      </c>
      <c r="E173" s="42"/>
      <c r="F173" s="222" t="s">
        <v>773</v>
      </c>
      <c r="G173" s="42"/>
      <c r="H173" s="42"/>
      <c r="I173" s="223"/>
      <c r="J173" s="42"/>
      <c r="K173" s="42"/>
      <c r="L173" s="46"/>
      <c r="M173" s="224"/>
      <c r="N173" s="225"/>
      <c r="O173" s="86"/>
      <c r="P173" s="86"/>
      <c r="Q173" s="86"/>
      <c r="R173" s="86"/>
      <c r="S173" s="86"/>
      <c r="T173" s="87"/>
      <c r="U173" s="40"/>
      <c r="V173" s="40"/>
      <c r="W173" s="40"/>
      <c r="X173" s="40"/>
      <c r="Y173" s="40"/>
      <c r="Z173" s="40"/>
      <c r="AA173" s="40"/>
      <c r="AB173" s="40"/>
      <c r="AC173" s="40"/>
      <c r="AD173" s="40"/>
      <c r="AE173" s="40"/>
      <c r="AT173" s="19" t="s">
        <v>142</v>
      </c>
      <c r="AU173" s="19" t="s">
        <v>85</v>
      </c>
    </row>
    <row r="174" s="2" customFormat="1" ht="55.5" customHeight="1">
      <c r="A174" s="40"/>
      <c r="B174" s="41"/>
      <c r="C174" s="207" t="s">
        <v>582</v>
      </c>
      <c r="D174" s="207" t="s">
        <v>140</v>
      </c>
      <c r="E174" s="208" t="s">
        <v>774</v>
      </c>
      <c r="F174" s="209" t="s">
        <v>775</v>
      </c>
      <c r="G174" s="210" t="s">
        <v>284</v>
      </c>
      <c r="H174" s="211">
        <v>28</v>
      </c>
      <c r="I174" s="212"/>
      <c r="J174" s="213">
        <f>ROUND(I174*H174,2)</f>
        <v>0</v>
      </c>
      <c r="K174" s="214"/>
      <c r="L174" s="46"/>
      <c r="M174" s="215" t="s">
        <v>19</v>
      </c>
      <c r="N174" s="216" t="s">
        <v>46</v>
      </c>
      <c r="O174" s="86"/>
      <c r="P174" s="217">
        <f>O174*H174</f>
        <v>0</v>
      </c>
      <c r="Q174" s="217">
        <v>0.0037599999999999999</v>
      </c>
      <c r="R174" s="217">
        <f>Q174*H174</f>
        <v>0.10528</v>
      </c>
      <c r="S174" s="217">
        <v>0</v>
      </c>
      <c r="T174" s="218">
        <f>S174*H174</f>
        <v>0</v>
      </c>
      <c r="U174" s="40"/>
      <c r="V174" s="40"/>
      <c r="W174" s="40"/>
      <c r="X174" s="40"/>
      <c r="Y174" s="40"/>
      <c r="Z174" s="40"/>
      <c r="AA174" s="40"/>
      <c r="AB174" s="40"/>
      <c r="AC174" s="40"/>
      <c r="AD174" s="40"/>
      <c r="AE174" s="40"/>
      <c r="AR174" s="219" t="s">
        <v>220</v>
      </c>
      <c r="AT174" s="219" t="s">
        <v>140</v>
      </c>
      <c r="AU174" s="219" t="s">
        <v>85</v>
      </c>
      <c r="AY174" s="19" t="s">
        <v>132</v>
      </c>
      <c r="BE174" s="220">
        <f>IF(N174="základní",J174,0)</f>
        <v>0</v>
      </c>
      <c r="BF174" s="220">
        <f>IF(N174="snížená",J174,0)</f>
        <v>0</v>
      </c>
      <c r="BG174" s="220">
        <f>IF(N174="zákl. přenesená",J174,0)</f>
        <v>0</v>
      </c>
      <c r="BH174" s="220">
        <f>IF(N174="sníž. přenesená",J174,0)</f>
        <v>0</v>
      </c>
      <c r="BI174" s="220">
        <f>IF(N174="nulová",J174,0)</f>
        <v>0</v>
      </c>
      <c r="BJ174" s="19" t="s">
        <v>83</v>
      </c>
      <c r="BK174" s="220">
        <f>ROUND(I174*H174,2)</f>
        <v>0</v>
      </c>
      <c r="BL174" s="19" t="s">
        <v>220</v>
      </c>
      <c r="BM174" s="219" t="s">
        <v>776</v>
      </c>
    </row>
    <row r="175" s="2" customFormat="1">
      <c r="A175" s="40"/>
      <c r="B175" s="41"/>
      <c r="C175" s="42"/>
      <c r="D175" s="221" t="s">
        <v>142</v>
      </c>
      <c r="E175" s="42"/>
      <c r="F175" s="222" t="s">
        <v>777</v>
      </c>
      <c r="G175" s="42"/>
      <c r="H175" s="42"/>
      <c r="I175" s="223"/>
      <c r="J175" s="42"/>
      <c r="K175" s="42"/>
      <c r="L175" s="46"/>
      <c r="M175" s="224"/>
      <c r="N175" s="225"/>
      <c r="O175" s="86"/>
      <c r="P175" s="86"/>
      <c r="Q175" s="86"/>
      <c r="R175" s="86"/>
      <c r="S175" s="86"/>
      <c r="T175" s="87"/>
      <c r="U175" s="40"/>
      <c r="V175" s="40"/>
      <c r="W175" s="40"/>
      <c r="X175" s="40"/>
      <c r="Y175" s="40"/>
      <c r="Z175" s="40"/>
      <c r="AA175" s="40"/>
      <c r="AB175" s="40"/>
      <c r="AC175" s="40"/>
      <c r="AD175" s="40"/>
      <c r="AE175" s="40"/>
      <c r="AT175" s="19" t="s">
        <v>142</v>
      </c>
      <c r="AU175" s="19" t="s">
        <v>85</v>
      </c>
    </row>
    <row r="176" s="2" customFormat="1" ht="37.8" customHeight="1">
      <c r="A176" s="40"/>
      <c r="B176" s="41"/>
      <c r="C176" s="207" t="s">
        <v>588</v>
      </c>
      <c r="D176" s="207" t="s">
        <v>140</v>
      </c>
      <c r="E176" s="208" t="s">
        <v>778</v>
      </c>
      <c r="F176" s="209" t="s">
        <v>779</v>
      </c>
      <c r="G176" s="210" t="s">
        <v>284</v>
      </c>
      <c r="H176" s="211">
        <v>25</v>
      </c>
      <c r="I176" s="212"/>
      <c r="J176" s="213">
        <f>ROUND(I176*H176,2)</f>
        <v>0</v>
      </c>
      <c r="K176" s="214"/>
      <c r="L176" s="46"/>
      <c r="M176" s="215" t="s">
        <v>19</v>
      </c>
      <c r="N176" s="216" t="s">
        <v>46</v>
      </c>
      <c r="O176" s="86"/>
      <c r="P176" s="217">
        <f>O176*H176</f>
        <v>0</v>
      </c>
      <c r="Q176" s="217">
        <v>0.0044000000000000003</v>
      </c>
      <c r="R176" s="217">
        <f>Q176*H176</f>
        <v>0.11</v>
      </c>
      <c r="S176" s="217">
        <v>0</v>
      </c>
      <c r="T176" s="218">
        <f>S176*H176</f>
        <v>0</v>
      </c>
      <c r="U176" s="40"/>
      <c r="V176" s="40"/>
      <c r="W176" s="40"/>
      <c r="X176" s="40"/>
      <c r="Y176" s="40"/>
      <c r="Z176" s="40"/>
      <c r="AA176" s="40"/>
      <c r="AB176" s="40"/>
      <c r="AC176" s="40"/>
      <c r="AD176" s="40"/>
      <c r="AE176" s="40"/>
      <c r="AR176" s="219" t="s">
        <v>220</v>
      </c>
      <c r="AT176" s="219" t="s">
        <v>140</v>
      </c>
      <c r="AU176" s="219" t="s">
        <v>85</v>
      </c>
      <c r="AY176" s="19" t="s">
        <v>132</v>
      </c>
      <c r="BE176" s="220">
        <f>IF(N176="základní",J176,0)</f>
        <v>0</v>
      </c>
      <c r="BF176" s="220">
        <f>IF(N176="snížená",J176,0)</f>
        <v>0</v>
      </c>
      <c r="BG176" s="220">
        <f>IF(N176="zákl. přenesená",J176,0)</f>
        <v>0</v>
      </c>
      <c r="BH176" s="220">
        <f>IF(N176="sníž. přenesená",J176,0)</f>
        <v>0</v>
      </c>
      <c r="BI176" s="220">
        <f>IF(N176="nulová",J176,0)</f>
        <v>0</v>
      </c>
      <c r="BJ176" s="19" t="s">
        <v>83</v>
      </c>
      <c r="BK176" s="220">
        <f>ROUND(I176*H176,2)</f>
        <v>0</v>
      </c>
      <c r="BL176" s="19" t="s">
        <v>220</v>
      </c>
      <c r="BM176" s="219" t="s">
        <v>780</v>
      </c>
    </row>
    <row r="177" s="2" customFormat="1">
      <c r="A177" s="40"/>
      <c r="B177" s="41"/>
      <c r="C177" s="42"/>
      <c r="D177" s="221" t="s">
        <v>142</v>
      </c>
      <c r="E177" s="42"/>
      <c r="F177" s="222" t="s">
        <v>781</v>
      </c>
      <c r="G177" s="42"/>
      <c r="H177" s="42"/>
      <c r="I177" s="223"/>
      <c r="J177" s="42"/>
      <c r="K177" s="42"/>
      <c r="L177" s="46"/>
      <c r="M177" s="224"/>
      <c r="N177" s="225"/>
      <c r="O177" s="86"/>
      <c r="P177" s="86"/>
      <c r="Q177" s="86"/>
      <c r="R177" s="86"/>
      <c r="S177" s="86"/>
      <c r="T177" s="87"/>
      <c r="U177" s="40"/>
      <c r="V177" s="40"/>
      <c r="W177" s="40"/>
      <c r="X177" s="40"/>
      <c r="Y177" s="40"/>
      <c r="Z177" s="40"/>
      <c r="AA177" s="40"/>
      <c r="AB177" s="40"/>
      <c r="AC177" s="40"/>
      <c r="AD177" s="40"/>
      <c r="AE177" s="40"/>
      <c r="AT177" s="19" t="s">
        <v>142</v>
      </c>
      <c r="AU177" s="19" t="s">
        <v>85</v>
      </c>
    </row>
    <row r="178" s="2" customFormat="1" ht="55.5" customHeight="1">
      <c r="A178" s="40"/>
      <c r="B178" s="41"/>
      <c r="C178" s="207" t="s">
        <v>597</v>
      </c>
      <c r="D178" s="207" t="s">
        <v>140</v>
      </c>
      <c r="E178" s="208" t="s">
        <v>782</v>
      </c>
      <c r="F178" s="209" t="s">
        <v>783</v>
      </c>
      <c r="G178" s="210" t="s">
        <v>284</v>
      </c>
      <c r="H178" s="211">
        <v>35</v>
      </c>
      <c r="I178" s="212"/>
      <c r="J178" s="213">
        <f>ROUND(I178*H178,2)</f>
        <v>0</v>
      </c>
      <c r="K178" s="214"/>
      <c r="L178" s="46"/>
      <c r="M178" s="215" t="s">
        <v>19</v>
      </c>
      <c r="N178" s="216" t="s">
        <v>46</v>
      </c>
      <c r="O178" s="86"/>
      <c r="P178" s="217">
        <f>O178*H178</f>
        <v>0</v>
      </c>
      <c r="Q178" s="217">
        <v>0.0062899999999999996</v>
      </c>
      <c r="R178" s="217">
        <f>Q178*H178</f>
        <v>0.22014999999999999</v>
      </c>
      <c r="S178" s="217">
        <v>0</v>
      </c>
      <c r="T178" s="218">
        <f>S178*H178</f>
        <v>0</v>
      </c>
      <c r="U178" s="40"/>
      <c r="V178" s="40"/>
      <c r="W178" s="40"/>
      <c r="X178" s="40"/>
      <c r="Y178" s="40"/>
      <c r="Z178" s="40"/>
      <c r="AA178" s="40"/>
      <c r="AB178" s="40"/>
      <c r="AC178" s="40"/>
      <c r="AD178" s="40"/>
      <c r="AE178" s="40"/>
      <c r="AR178" s="219" t="s">
        <v>220</v>
      </c>
      <c r="AT178" s="219" t="s">
        <v>140</v>
      </c>
      <c r="AU178" s="219" t="s">
        <v>85</v>
      </c>
      <c r="AY178" s="19" t="s">
        <v>132</v>
      </c>
      <c r="BE178" s="220">
        <f>IF(N178="základní",J178,0)</f>
        <v>0</v>
      </c>
      <c r="BF178" s="220">
        <f>IF(N178="snížená",J178,0)</f>
        <v>0</v>
      </c>
      <c r="BG178" s="220">
        <f>IF(N178="zákl. přenesená",J178,0)</f>
        <v>0</v>
      </c>
      <c r="BH178" s="220">
        <f>IF(N178="sníž. přenesená",J178,0)</f>
        <v>0</v>
      </c>
      <c r="BI178" s="220">
        <f>IF(N178="nulová",J178,0)</f>
        <v>0</v>
      </c>
      <c r="BJ178" s="19" t="s">
        <v>83</v>
      </c>
      <c r="BK178" s="220">
        <f>ROUND(I178*H178,2)</f>
        <v>0</v>
      </c>
      <c r="BL178" s="19" t="s">
        <v>220</v>
      </c>
      <c r="BM178" s="219" t="s">
        <v>784</v>
      </c>
    </row>
    <row r="179" s="2" customFormat="1">
      <c r="A179" s="40"/>
      <c r="B179" s="41"/>
      <c r="C179" s="42"/>
      <c r="D179" s="221" t="s">
        <v>142</v>
      </c>
      <c r="E179" s="42"/>
      <c r="F179" s="222" t="s">
        <v>785</v>
      </c>
      <c r="G179" s="42"/>
      <c r="H179" s="42"/>
      <c r="I179" s="223"/>
      <c r="J179" s="42"/>
      <c r="K179" s="42"/>
      <c r="L179" s="46"/>
      <c r="M179" s="224"/>
      <c r="N179" s="225"/>
      <c r="O179" s="86"/>
      <c r="P179" s="86"/>
      <c r="Q179" s="86"/>
      <c r="R179" s="86"/>
      <c r="S179" s="86"/>
      <c r="T179" s="87"/>
      <c r="U179" s="40"/>
      <c r="V179" s="40"/>
      <c r="W179" s="40"/>
      <c r="X179" s="40"/>
      <c r="Y179" s="40"/>
      <c r="Z179" s="40"/>
      <c r="AA179" s="40"/>
      <c r="AB179" s="40"/>
      <c r="AC179" s="40"/>
      <c r="AD179" s="40"/>
      <c r="AE179" s="40"/>
      <c r="AT179" s="19" t="s">
        <v>142</v>
      </c>
      <c r="AU179" s="19" t="s">
        <v>85</v>
      </c>
    </row>
    <row r="180" s="2" customFormat="1" ht="37.8" customHeight="1">
      <c r="A180" s="40"/>
      <c r="B180" s="41"/>
      <c r="C180" s="207" t="s">
        <v>603</v>
      </c>
      <c r="D180" s="207" t="s">
        <v>140</v>
      </c>
      <c r="E180" s="208" t="s">
        <v>786</v>
      </c>
      <c r="F180" s="209" t="s">
        <v>787</v>
      </c>
      <c r="G180" s="210" t="s">
        <v>354</v>
      </c>
      <c r="H180" s="211">
        <v>14</v>
      </c>
      <c r="I180" s="212"/>
      <c r="J180" s="213">
        <f>ROUND(I180*H180,2)</f>
        <v>0</v>
      </c>
      <c r="K180" s="214"/>
      <c r="L180" s="46"/>
      <c r="M180" s="215" t="s">
        <v>19</v>
      </c>
      <c r="N180" s="216" t="s">
        <v>46</v>
      </c>
      <c r="O180" s="86"/>
      <c r="P180" s="217">
        <f>O180*H180</f>
        <v>0</v>
      </c>
      <c r="Q180" s="217">
        <v>0</v>
      </c>
      <c r="R180" s="217">
        <f>Q180*H180</f>
        <v>0</v>
      </c>
      <c r="S180" s="217">
        <v>0</v>
      </c>
      <c r="T180" s="218">
        <f>S180*H180</f>
        <v>0</v>
      </c>
      <c r="U180" s="40"/>
      <c r="V180" s="40"/>
      <c r="W180" s="40"/>
      <c r="X180" s="40"/>
      <c r="Y180" s="40"/>
      <c r="Z180" s="40"/>
      <c r="AA180" s="40"/>
      <c r="AB180" s="40"/>
      <c r="AC180" s="40"/>
      <c r="AD180" s="40"/>
      <c r="AE180" s="40"/>
      <c r="AR180" s="219" t="s">
        <v>220</v>
      </c>
      <c r="AT180" s="219" t="s">
        <v>140</v>
      </c>
      <c r="AU180" s="219" t="s">
        <v>85</v>
      </c>
      <c r="AY180" s="19" t="s">
        <v>132</v>
      </c>
      <c r="BE180" s="220">
        <f>IF(N180="základní",J180,0)</f>
        <v>0</v>
      </c>
      <c r="BF180" s="220">
        <f>IF(N180="snížená",J180,0)</f>
        <v>0</v>
      </c>
      <c r="BG180" s="220">
        <f>IF(N180="zákl. přenesená",J180,0)</f>
        <v>0</v>
      </c>
      <c r="BH180" s="220">
        <f>IF(N180="sníž. přenesená",J180,0)</f>
        <v>0</v>
      </c>
      <c r="BI180" s="220">
        <f>IF(N180="nulová",J180,0)</f>
        <v>0</v>
      </c>
      <c r="BJ180" s="19" t="s">
        <v>83</v>
      </c>
      <c r="BK180" s="220">
        <f>ROUND(I180*H180,2)</f>
        <v>0</v>
      </c>
      <c r="BL180" s="19" t="s">
        <v>220</v>
      </c>
      <c r="BM180" s="219" t="s">
        <v>788</v>
      </c>
    </row>
    <row r="181" s="2" customFormat="1">
      <c r="A181" s="40"/>
      <c r="B181" s="41"/>
      <c r="C181" s="42"/>
      <c r="D181" s="221" t="s">
        <v>142</v>
      </c>
      <c r="E181" s="42"/>
      <c r="F181" s="222" t="s">
        <v>787</v>
      </c>
      <c r="G181" s="42"/>
      <c r="H181" s="42"/>
      <c r="I181" s="223"/>
      <c r="J181" s="42"/>
      <c r="K181" s="42"/>
      <c r="L181" s="46"/>
      <c r="M181" s="224"/>
      <c r="N181" s="225"/>
      <c r="O181" s="86"/>
      <c r="P181" s="86"/>
      <c r="Q181" s="86"/>
      <c r="R181" s="86"/>
      <c r="S181" s="86"/>
      <c r="T181" s="87"/>
      <c r="U181" s="40"/>
      <c r="V181" s="40"/>
      <c r="W181" s="40"/>
      <c r="X181" s="40"/>
      <c r="Y181" s="40"/>
      <c r="Z181" s="40"/>
      <c r="AA181" s="40"/>
      <c r="AB181" s="40"/>
      <c r="AC181" s="40"/>
      <c r="AD181" s="40"/>
      <c r="AE181" s="40"/>
      <c r="AT181" s="19" t="s">
        <v>142</v>
      </c>
      <c r="AU181" s="19" t="s">
        <v>85</v>
      </c>
    </row>
    <row r="182" s="2" customFormat="1">
      <c r="A182" s="40"/>
      <c r="B182" s="41"/>
      <c r="C182" s="42"/>
      <c r="D182" s="226" t="s">
        <v>143</v>
      </c>
      <c r="E182" s="42"/>
      <c r="F182" s="227" t="s">
        <v>789</v>
      </c>
      <c r="G182" s="42"/>
      <c r="H182" s="42"/>
      <c r="I182" s="223"/>
      <c r="J182" s="42"/>
      <c r="K182" s="42"/>
      <c r="L182" s="46"/>
      <c r="M182" s="224"/>
      <c r="N182" s="225"/>
      <c r="O182" s="86"/>
      <c r="P182" s="86"/>
      <c r="Q182" s="86"/>
      <c r="R182" s="86"/>
      <c r="S182" s="86"/>
      <c r="T182" s="87"/>
      <c r="U182" s="40"/>
      <c r="V182" s="40"/>
      <c r="W182" s="40"/>
      <c r="X182" s="40"/>
      <c r="Y182" s="40"/>
      <c r="Z182" s="40"/>
      <c r="AA182" s="40"/>
      <c r="AB182" s="40"/>
      <c r="AC182" s="40"/>
      <c r="AD182" s="40"/>
      <c r="AE182" s="40"/>
      <c r="AT182" s="19" t="s">
        <v>143</v>
      </c>
      <c r="AU182" s="19" t="s">
        <v>85</v>
      </c>
    </row>
    <row r="183" s="2" customFormat="1" ht="24.15" customHeight="1">
      <c r="A183" s="40"/>
      <c r="B183" s="41"/>
      <c r="C183" s="207" t="s">
        <v>609</v>
      </c>
      <c r="D183" s="207" t="s">
        <v>140</v>
      </c>
      <c r="E183" s="208" t="s">
        <v>790</v>
      </c>
      <c r="F183" s="209" t="s">
        <v>791</v>
      </c>
      <c r="G183" s="210" t="s">
        <v>284</v>
      </c>
      <c r="H183" s="211">
        <v>15</v>
      </c>
      <c r="I183" s="212"/>
      <c r="J183" s="213">
        <f>ROUND(I183*H183,2)</f>
        <v>0</v>
      </c>
      <c r="K183" s="214"/>
      <c r="L183" s="46"/>
      <c r="M183" s="215" t="s">
        <v>19</v>
      </c>
      <c r="N183" s="216" t="s">
        <v>46</v>
      </c>
      <c r="O183" s="86"/>
      <c r="P183" s="217">
        <f>O183*H183</f>
        <v>0</v>
      </c>
      <c r="Q183" s="217">
        <v>0.0095499999999999995</v>
      </c>
      <c r="R183" s="217">
        <f>Q183*H183</f>
        <v>0.14324999999999999</v>
      </c>
      <c r="S183" s="217">
        <v>0</v>
      </c>
      <c r="T183" s="218">
        <f>S183*H183</f>
        <v>0</v>
      </c>
      <c r="U183" s="40"/>
      <c r="V183" s="40"/>
      <c r="W183" s="40"/>
      <c r="X183" s="40"/>
      <c r="Y183" s="40"/>
      <c r="Z183" s="40"/>
      <c r="AA183" s="40"/>
      <c r="AB183" s="40"/>
      <c r="AC183" s="40"/>
      <c r="AD183" s="40"/>
      <c r="AE183" s="40"/>
      <c r="AR183" s="219" t="s">
        <v>220</v>
      </c>
      <c r="AT183" s="219" t="s">
        <v>140</v>
      </c>
      <c r="AU183" s="219" t="s">
        <v>85</v>
      </c>
      <c r="AY183" s="19" t="s">
        <v>132</v>
      </c>
      <c r="BE183" s="220">
        <f>IF(N183="základní",J183,0)</f>
        <v>0</v>
      </c>
      <c r="BF183" s="220">
        <f>IF(N183="snížená",J183,0)</f>
        <v>0</v>
      </c>
      <c r="BG183" s="220">
        <f>IF(N183="zákl. přenesená",J183,0)</f>
        <v>0</v>
      </c>
      <c r="BH183" s="220">
        <f>IF(N183="sníž. přenesená",J183,0)</f>
        <v>0</v>
      </c>
      <c r="BI183" s="220">
        <f>IF(N183="nulová",J183,0)</f>
        <v>0</v>
      </c>
      <c r="BJ183" s="19" t="s">
        <v>83</v>
      </c>
      <c r="BK183" s="220">
        <f>ROUND(I183*H183,2)</f>
        <v>0</v>
      </c>
      <c r="BL183" s="19" t="s">
        <v>220</v>
      </c>
      <c r="BM183" s="219" t="s">
        <v>792</v>
      </c>
    </row>
    <row r="184" s="2" customFormat="1">
      <c r="A184" s="40"/>
      <c r="B184" s="41"/>
      <c r="C184" s="42"/>
      <c r="D184" s="221" t="s">
        <v>142</v>
      </c>
      <c r="E184" s="42"/>
      <c r="F184" s="222" t="s">
        <v>793</v>
      </c>
      <c r="G184" s="42"/>
      <c r="H184" s="42"/>
      <c r="I184" s="223"/>
      <c r="J184" s="42"/>
      <c r="K184" s="42"/>
      <c r="L184" s="46"/>
      <c r="M184" s="224"/>
      <c r="N184" s="225"/>
      <c r="O184" s="86"/>
      <c r="P184" s="86"/>
      <c r="Q184" s="86"/>
      <c r="R184" s="86"/>
      <c r="S184" s="86"/>
      <c r="T184" s="87"/>
      <c r="U184" s="40"/>
      <c r="V184" s="40"/>
      <c r="W184" s="40"/>
      <c r="X184" s="40"/>
      <c r="Y184" s="40"/>
      <c r="Z184" s="40"/>
      <c r="AA184" s="40"/>
      <c r="AB184" s="40"/>
      <c r="AC184" s="40"/>
      <c r="AD184" s="40"/>
      <c r="AE184" s="40"/>
      <c r="AT184" s="19" t="s">
        <v>142</v>
      </c>
      <c r="AU184" s="19" t="s">
        <v>85</v>
      </c>
    </row>
    <row r="185" s="2" customFormat="1" ht="24.15" customHeight="1">
      <c r="A185" s="40"/>
      <c r="B185" s="41"/>
      <c r="C185" s="207" t="s">
        <v>617</v>
      </c>
      <c r="D185" s="207" t="s">
        <v>140</v>
      </c>
      <c r="E185" s="208" t="s">
        <v>794</v>
      </c>
      <c r="F185" s="209" t="s">
        <v>795</v>
      </c>
      <c r="G185" s="210" t="s">
        <v>184</v>
      </c>
      <c r="H185" s="211">
        <v>0.82699999999999996</v>
      </c>
      <c r="I185" s="212"/>
      <c r="J185" s="213">
        <f>ROUND(I185*H185,2)</f>
        <v>0</v>
      </c>
      <c r="K185" s="214"/>
      <c r="L185" s="46"/>
      <c r="M185" s="215" t="s">
        <v>19</v>
      </c>
      <c r="N185" s="216" t="s">
        <v>46</v>
      </c>
      <c r="O185" s="86"/>
      <c r="P185" s="217">
        <f>O185*H185</f>
        <v>0</v>
      </c>
      <c r="Q185" s="217">
        <v>0</v>
      </c>
      <c r="R185" s="217">
        <f>Q185*H185</f>
        <v>0</v>
      </c>
      <c r="S185" s="217">
        <v>0</v>
      </c>
      <c r="T185" s="218">
        <f>S185*H185</f>
        <v>0</v>
      </c>
      <c r="U185" s="40"/>
      <c r="V185" s="40"/>
      <c r="W185" s="40"/>
      <c r="X185" s="40"/>
      <c r="Y185" s="40"/>
      <c r="Z185" s="40"/>
      <c r="AA185" s="40"/>
      <c r="AB185" s="40"/>
      <c r="AC185" s="40"/>
      <c r="AD185" s="40"/>
      <c r="AE185" s="40"/>
      <c r="AR185" s="219" t="s">
        <v>220</v>
      </c>
      <c r="AT185" s="219" t="s">
        <v>140</v>
      </c>
      <c r="AU185" s="219" t="s">
        <v>85</v>
      </c>
      <c r="AY185" s="19" t="s">
        <v>132</v>
      </c>
      <c r="BE185" s="220">
        <f>IF(N185="základní",J185,0)</f>
        <v>0</v>
      </c>
      <c r="BF185" s="220">
        <f>IF(N185="snížená",J185,0)</f>
        <v>0</v>
      </c>
      <c r="BG185" s="220">
        <f>IF(N185="zákl. přenesená",J185,0)</f>
        <v>0</v>
      </c>
      <c r="BH185" s="220">
        <f>IF(N185="sníž. přenesená",J185,0)</f>
        <v>0</v>
      </c>
      <c r="BI185" s="220">
        <f>IF(N185="nulová",J185,0)</f>
        <v>0</v>
      </c>
      <c r="BJ185" s="19" t="s">
        <v>83</v>
      </c>
      <c r="BK185" s="220">
        <f>ROUND(I185*H185,2)</f>
        <v>0</v>
      </c>
      <c r="BL185" s="19" t="s">
        <v>220</v>
      </c>
      <c r="BM185" s="219" t="s">
        <v>796</v>
      </c>
    </row>
    <row r="186" s="2" customFormat="1">
      <c r="A186" s="40"/>
      <c r="B186" s="41"/>
      <c r="C186" s="42"/>
      <c r="D186" s="221" t="s">
        <v>142</v>
      </c>
      <c r="E186" s="42"/>
      <c r="F186" s="222" t="s">
        <v>797</v>
      </c>
      <c r="G186" s="42"/>
      <c r="H186" s="42"/>
      <c r="I186" s="223"/>
      <c r="J186" s="42"/>
      <c r="K186" s="42"/>
      <c r="L186" s="46"/>
      <c r="M186" s="224"/>
      <c r="N186" s="225"/>
      <c r="O186" s="86"/>
      <c r="P186" s="86"/>
      <c r="Q186" s="86"/>
      <c r="R186" s="86"/>
      <c r="S186" s="86"/>
      <c r="T186" s="87"/>
      <c r="U186" s="40"/>
      <c r="V186" s="40"/>
      <c r="W186" s="40"/>
      <c r="X186" s="40"/>
      <c r="Y186" s="40"/>
      <c r="Z186" s="40"/>
      <c r="AA186" s="40"/>
      <c r="AB186" s="40"/>
      <c r="AC186" s="40"/>
      <c r="AD186" s="40"/>
      <c r="AE186" s="40"/>
      <c r="AT186" s="19" t="s">
        <v>142</v>
      </c>
      <c r="AU186" s="19" t="s">
        <v>85</v>
      </c>
    </row>
    <row r="187" s="2" customFormat="1">
      <c r="A187" s="40"/>
      <c r="B187" s="41"/>
      <c r="C187" s="42"/>
      <c r="D187" s="226" t="s">
        <v>143</v>
      </c>
      <c r="E187" s="42"/>
      <c r="F187" s="227" t="s">
        <v>798</v>
      </c>
      <c r="G187" s="42"/>
      <c r="H187" s="42"/>
      <c r="I187" s="223"/>
      <c r="J187" s="42"/>
      <c r="K187" s="42"/>
      <c r="L187" s="46"/>
      <c r="M187" s="224"/>
      <c r="N187" s="225"/>
      <c r="O187" s="86"/>
      <c r="P187" s="86"/>
      <c r="Q187" s="86"/>
      <c r="R187" s="86"/>
      <c r="S187" s="86"/>
      <c r="T187" s="87"/>
      <c r="U187" s="40"/>
      <c r="V187" s="40"/>
      <c r="W187" s="40"/>
      <c r="X187" s="40"/>
      <c r="Y187" s="40"/>
      <c r="Z187" s="40"/>
      <c r="AA187" s="40"/>
      <c r="AB187" s="40"/>
      <c r="AC187" s="40"/>
      <c r="AD187" s="40"/>
      <c r="AE187" s="40"/>
      <c r="AT187" s="19" t="s">
        <v>143</v>
      </c>
      <c r="AU187" s="19" t="s">
        <v>85</v>
      </c>
    </row>
    <row r="188" s="2" customFormat="1" ht="16.5" customHeight="1">
      <c r="A188" s="40"/>
      <c r="B188" s="41"/>
      <c r="C188" s="207" t="s">
        <v>624</v>
      </c>
      <c r="D188" s="207" t="s">
        <v>140</v>
      </c>
      <c r="E188" s="208" t="s">
        <v>799</v>
      </c>
      <c r="F188" s="209" t="s">
        <v>800</v>
      </c>
      <c r="G188" s="210" t="s">
        <v>151</v>
      </c>
      <c r="H188" s="211">
        <v>1</v>
      </c>
      <c r="I188" s="212"/>
      <c r="J188" s="213">
        <f>ROUND(I188*H188,2)</f>
        <v>0</v>
      </c>
      <c r="K188" s="214"/>
      <c r="L188" s="46"/>
      <c r="M188" s="215" t="s">
        <v>19</v>
      </c>
      <c r="N188" s="216" t="s">
        <v>46</v>
      </c>
      <c r="O188" s="86"/>
      <c r="P188" s="217">
        <f>O188*H188</f>
        <v>0</v>
      </c>
      <c r="Q188" s="217">
        <v>0</v>
      </c>
      <c r="R188" s="217">
        <f>Q188*H188</f>
        <v>0</v>
      </c>
      <c r="S188" s="217">
        <v>0</v>
      </c>
      <c r="T188" s="218">
        <f>S188*H188</f>
        <v>0</v>
      </c>
      <c r="U188" s="40"/>
      <c r="V188" s="40"/>
      <c r="W188" s="40"/>
      <c r="X188" s="40"/>
      <c r="Y188" s="40"/>
      <c r="Z188" s="40"/>
      <c r="AA188" s="40"/>
      <c r="AB188" s="40"/>
      <c r="AC188" s="40"/>
      <c r="AD188" s="40"/>
      <c r="AE188" s="40"/>
      <c r="AR188" s="219" t="s">
        <v>220</v>
      </c>
      <c r="AT188" s="219" t="s">
        <v>140</v>
      </c>
      <c r="AU188" s="219" t="s">
        <v>85</v>
      </c>
      <c r="AY188" s="19" t="s">
        <v>132</v>
      </c>
      <c r="BE188" s="220">
        <f>IF(N188="základní",J188,0)</f>
        <v>0</v>
      </c>
      <c r="BF188" s="220">
        <f>IF(N188="snížená",J188,0)</f>
        <v>0</v>
      </c>
      <c r="BG188" s="220">
        <f>IF(N188="zákl. přenesená",J188,0)</f>
        <v>0</v>
      </c>
      <c r="BH188" s="220">
        <f>IF(N188="sníž. přenesená",J188,0)</f>
        <v>0</v>
      </c>
      <c r="BI188" s="220">
        <f>IF(N188="nulová",J188,0)</f>
        <v>0</v>
      </c>
      <c r="BJ188" s="19" t="s">
        <v>83</v>
      </c>
      <c r="BK188" s="220">
        <f>ROUND(I188*H188,2)</f>
        <v>0</v>
      </c>
      <c r="BL188" s="19" t="s">
        <v>220</v>
      </c>
      <c r="BM188" s="219" t="s">
        <v>801</v>
      </c>
    </row>
    <row r="189" s="2" customFormat="1">
      <c r="A189" s="40"/>
      <c r="B189" s="41"/>
      <c r="C189" s="42"/>
      <c r="D189" s="221" t="s">
        <v>142</v>
      </c>
      <c r="E189" s="42"/>
      <c r="F189" s="222" t="s">
        <v>802</v>
      </c>
      <c r="G189" s="42"/>
      <c r="H189" s="42"/>
      <c r="I189" s="223"/>
      <c r="J189" s="42"/>
      <c r="K189" s="42"/>
      <c r="L189" s="46"/>
      <c r="M189" s="224"/>
      <c r="N189" s="225"/>
      <c r="O189" s="86"/>
      <c r="P189" s="86"/>
      <c r="Q189" s="86"/>
      <c r="R189" s="86"/>
      <c r="S189" s="86"/>
      <c r="T189" s="87"/>
      <c r="U189" s="40"/>
      <c r="V189" s="40"/>
      <c r="W189" s="40"/>
      <c r="X189" s="40"/>
      <c r="Y189" s="40"/>
      <c r="Z189" s="40"/>
      <c r="AA189" s="40"/>
      <c r="AB189" s="40"/>
      <c r="AC189" s="40"/>
      <c r="AD189" s="40"/>
      <c r="AE189" s="40"/>
      <c r="AT189" s="19" t="s">
        <v>142</v>
      </c>
      <c r="AU189" s="19" t="s">
        <v>85</v>
      </c>
    </row>
    <row r="190" s="12" customFormat="1" ht="22.8" customHeight="1">
      <c r="A190" s="12"/>
      <c r="B190" s="191"/>
      <c r="C190" s="192"/>
      <c r="D190" s="193" t="s">
        <v>74</v>
      </c>
      <c r="E190" s="205" t="s">
        <v>803</v>
      </c>
      <c r="F190" s="205" t="s">
        <v>804</v>
      </c>
      <c r="G190" s="192"/>
      <c r="H190" s="192"/>
      <c r="I190" s="195"/>
      <c r="J190" s="206">
        <f>BK190</f>
        <v>0</v>
      </c>
      <c r="K190" s="192"/>
      <c r="L190" s="197"/>
      <c r="M190" s="198"/>
      <c r="N190" s="199"/>
      <c r="O190" s="199"/>
      <c r="P190" s="200">
        <f>SUM(P191:P283)</f>
        <v>0</v>
      </c>
      <c r="Q190" s="199"/>
      <c r="R190" s="200">
        <f>SUM(R191:R283)</f>
        <v>0.24091000000000001</v>
      </c>
      <c r="S190" s="199"/>
      <c r="T190" s="201">
        <f>SUM(T191:T283)</f>
        <v>0</v>
      </c>
      <c r="U190" s="12"/>
      <c r="V190" s="12"/>
      <c r="W190" s="12"/>
      <c r="X190" s="12"/>
      <c r="Y190" s="12"/>
      <c r="Z190" s="12"/>
      <c r="AA190" s="12"/>
      <c r="AB190" s="12"/>
      <c r="AC190" s="12"/>
      <c r="AD190" s="12"/>
      <c r="AE190" s="12"/>
      <c r="AR190" s="202" t="s">
        <v>85</v>
      </c>
      <c r="AT190" s="203" t="s">
        <v>74</v>
      </c>
      <c r="AU190" s="203" t="s">
        <v>83</v>
      </c>
      <c r="AY190" s="202" t="s">
        <v>132</v>
      </c>
      <c r="BK190" s="204">
        <f>SUM(BK191:BK283)</f>
        <v>0</v>
      </c>
    </row>
    <row r="191" s="2" customFormat="1" ht="24.15" customHeight="1">
      <c r="A191" s="40"/>
      <c r="B191" s="41"/>
      <c r="C191" s="207" t="s">
        <v>628</v>
      </c>
      <c r="D191" s="207" t="s">
        <v>140</v>
      </c>
      <c r="E191" s="208" t="s">
        <v>805</v>
      </c>
      <c r="F191" s="209" t="s">
        <v>806</v>
      </c>
      <c r="G191" s="210" t="s">
        <v>247</v>
      </c>
      <c r="H191" s="211">
        <v>2</v>
      </c>
      <c r="I191" s="212"/>
      <c r="J191" s="213">
        <f>ROUND(I191*H191,2)</f>
        <v>0</v>
      </c>
      <c r="K191" s="214"/>
      <c r="L191" s="46"/>
      <c r="M191" s="215" t="s">
        <v>19</v>
      </c>
      <c r="N191" s="216" t="s">
        <v>46</v>
      </c>
      <c r="O191" s="86"/>
      <c r="P191" s="217">
        <f>O191*H191</f>
        <v>0</v>
      </c>
      <c r="Q191" s="217">
        <v>0.0082900000000000005</v>
      </c>
      <c r="R191" s="217">
        <f>Q191*H191</f>
        <v>0.016580000000000001</v>
      </c>
      <c r="S191" s="217">
        <v>0</v>
      </c>
      <c r="T191" s="218">
        <f>S191*H191</f>
        <v>0</v>
      </c>
      <c r="U191" s="40"/>
      <c r="V191" s="40"/>
      <c r="W191" s="40"/>
      <c r="X191" s="40"/>
      <c r="Y191" s="40"/>
      <c r="Z191" s="40"/>
      <c r="AA191" s="40"/>
      <c r="AB191" s="40"/>
      <c r="AC191" s="40"/>
      <c r="AD191" s="40"/>
      <c r="AE191" s="40"/>
      <c r="AR191" s="219" t="s">
        <v>220</v>
      </c>
      <c r="AT191" s="219" t="s">
        <v>140</v>
      </c>
      <c r="AU191" s="219" t="s">
        <v>85</v>
      </c>
      <c r="AY191" s="19" t="s">
        <v>132</v>
      </c>
      <c r="BE191" s="220">
        <f>IF(N191="základní",J191,0)</f>
        <v>0</v>
      </c>
      <c r="BF191" s="220">
        <f>IF(N191="snížená",J191,0)</f>
        <v>0</v>
      </c>
      <c r="BG191" s="220">
        <f>IF(N191="zákl. přenesená",J191,0)</f>
        <v>0</v>
      </c>
      <c r="BH191" s="220">
        <f>IF(N191="sníž. přenesená",J191,0)</f>
        <v>0</v>
      </c>
      <c r="BI191" s="220">
        <f>IF(N191="nulová",J191,0)</f>
        <v>0</v>
      </c>
      <c r="BJ191" s="19" t="s">
        <v>83</v>
      </c>
      <c r="BK191" s="220">
        <f>ROUND(I191*H191,2)</f>
        <v>0</v>
      </c>
      <c r="BL191" s="19" t="s">
        <v>220</v>
      </c>
      <c r="BM191" s="219" t="s">
        <v>807</v>
      </c>
    </row>
    <row r="192" s="2" customFormat="1">
      <c r="A192" s="40"/>
      <c r="B192" s="41"/>
      <c r="C192" s="42"/>
      <c r="D192" s="221" t="s">
        <v>142</v>
      </c>
      <c r="E192" s="42"/>
      <c r="F192" s="222" t="s">
        <v>808</v>
      </c>
      <c r="G192" s="42"/>
      <c r="H192" s="42"/>
      <c r="I192" s="223"/>
      <c r="J192" s="42"/>
      <c r="K192" s="42"/>
      <c r="L192" s="46"/>
      <c r="M192" s="224"/>
      <c r="N192" s="225"/>
      <c r="O192" s="86"/>
      <c r="P192" s="86"/>
      <c r="Q192" s="86"/>
      <c r="R192" s="86"/>
      <c r="S192" s="86"/>
      <c r="T192" s="87"/>
      <c r="U192" s="40"/>
      <c r="V192" s="40"/>
      <c r="W192" s="40"/>
      <c r="X192" s="40"/>
      <c r="Y192" s="40"/>
      <c r="Z192" s="40"/>
      <c r="AA192" s="40"/>
      <c r="AB192" s="40"/>
      <c r="AC192" s="40"/>
      <c r="AD192" s="40"/>
      <c r="AE192" s="40"/>
      <c r="AT192" s="19" t="s">
        <v>142</v>
      </c>
      <c r="AU192" s="19" t="s">
        <v>85</v>
      </c>
    </row>
    <row r="193" s="2" customFormat="1">
      <c r="A193" s="40"/>
      <c r="B193" s="41"/>
      <c r="C193" s="42"/>
      <c r="D193" s="226" t="s">
        <v>143</v>
      </c>
      <c r="E193" s="42"/>
      <c r="F193" s="227" t="s">
        <v>809</v>
      </c>
      <c r="G193" s="42"/>
      <c r="H193" s="42"/>
      <c r="I193" s="223"/>
      <c r="J193" s="42"/>
      <c r="K193" s="42"/>
      <c r="L193" s="46"/>
      <c r="M193" s="224"/>
      <c r="N193" s="225"/>
      <c r="O193" s="86"/>
      <c r="P193" s="86"/>
      <c r="Q193" s="86"/>
      <c r="R193" s="86"/>
      <c r="S193" s="86"/>
      <c r="T193" s="87"/>
      <c r="U193" s="40"/>
      <c r="V193" s="40"/>
      <c r="W193" s="40"/>
      <c r="X193" s="40"/>
      <c r="Y193" s="40"/>
      <c r="Z193" s="40"/>
      <c r="AA193" s="40"/>
      <c r="AB193" s="40"/>
      <c r="AC193" s="40"/>
      <c r="AD193" s="40"/>
      <c r="AE193" s="40"/>
      <c r="AT193" s="19" t="s">
        <v>143</v>
      </c>
      <c r="AU193" s="19" t="s">
        <v>85</v>
      </c>
    </row>
    <row r="194" s="2" customFormat="1" ht="24.15" customHeight="1">
      <c r="A194" s="40"/>
      <c r="B194" s="41"/>
      <c r="C194" s="207" t="s">
        <v>810</v>
      </c>
      <c r="D194" s="207" t="s">
        <v>140</v>
      </c>
      <c r="E194" s="208" t="s">
        <v>811</v>
      </c>
      <c r="F194" s="209" t="s">
        <v>812</v>
      </c>
      <c r="G194" s="210" t="s">
        <v>247</v>
      </c>
      <c r="H194" s="211">
        <v>1</v>
      </c>
      <c r="I194" s="212"/>
      <c r="J194" s="213">
        <f>ROUND(I194*H194,2)</f>
        <v>0</v>
      </c>
      <c r="K194" s="214"/>
      <c r="L194" s="46"/>
      <c r="M194" s="215" t="s">
        <v>19</v>
      </c>
      <c r="N194" s="216" t="s">
        <v>46</v>
      </c>
      <c r="O194" s="86"/>
      <c r="P194" s="217">
        <f>O194*H194</f>
        <v>0</v>
      </c>
      <c r="Q194" s="217">
        <v>0.01155</v>
      </c>
      <c r="R194" s="217">
        <f>Q194*H194</f>
        <v>0.01155</v>
      </c>
      <c r="S194" s="217">
        <v>0</v>
      </c>
      <c r="T194" s="218">
        <f>S194*H194</f>
        <v>0</v>
      </c>
      <c r="U194" s="40"/>
      <c r="V194" s="40"/>
      <c r="W194" s="40"/>
      <c r="X194" s="40"/>
      <c r="Y194" s="40"/>
      <c r="Z194" s="40"/>
      <c r="AA194" s="40"/>
      <c r="AB194" s="40"/>
      <c r="AC194" s="40"/>
      <c r="AD194" s="40"/>
      <c r="AE194" s="40"/>
      <c r="AR194" s="219" t="s">
        <v>220</v>
      </c>
      <c r="AT194" s="219" t="s">
        <v>140</v>
      </c>
      <c r="AU194" s="219" t="s">
        <v>85</v>
      </c>
      <c r="AY194" s="19" t="s">
        <v>132</v>
      </c>
      <c r="BE194" s="220">
        <f>IF(N194="základní",J194,0)</f>
        <v>0</v>
      </c>
      <c r="BF194" s="220">
        <f>IF(N194="snížená",J194,0)</f>
        <v>0</v>
      </c>
      <c r="BG194" s="220">
        <f>IF(N194="zákl. přenesená",J194,0)</f>
        <v>0</v>
      </c>
      <c r="BH194" s="220">
        <f>IF(N194="sníž. přenesená",J194,0)</f>
        <v>0</v>
      </c>
      <c r="BI194" s="220">
        <f>IF(N194="nulová",J194,0)</f>
        <v>0</v>
      </c>
      <c r="BJ194" s="19" t="s">
        <v>83</v>
      </c>
      <c r="BK194" s="220">
        <f>ROUND(I194*H194,2)</f>
        <v>0</v>
      </c>
      <c r="BL194" s="19" t="s">
        <v>220</v>
      </c>
      <c r="BM194" s="219" t="s">
        <v>813</v>
      </c>
    </row>
    <row r="195" s="2" customFormat="1">
      <c r="A195" s="40"/>
      <c r="B195" s="41"/>
      <c r="C195" s="42"/>
      <c r="D195" s="221" t="s">
        <v>142</v>
      </c>
      <c r="E195" s="42"/>
      <c r="F195" s="222" t="s">
        <v>814</v>
      </c>
      <c r="G195" s="42"/>
      <c r="H195" s="42"/>
      <c r="I195" s="223"/>
      <c r="J195" s="42"/>
      <c r="K195" s="42"/>
      <c r="L195" s="46"/>
      <c r="M195" s="224"/>
      <c r="N195" s="225"/>
      <c r="O195" s="86"/>
      <c r="P195" s="86"/>
      <c r="Q195" s="86"/>
      <c r="R195" s="86"/>
      <c r="S195" s="86"/>
      <c r="T195" s="87"/>
      <c r="U195" s="40"/>
      <c r="V195" s="40"/>
      <c r="W195" s="40"/>
      <c r="X195" s="40"/>
      <c r="Y195" s="40"/>
      <c r="Z195" s="40"/>
      <c r="AA195" s="40"/>
      <c r="AB195" s="40"/>
      <c r="AC195" s="40"/>
      <c r="AD195" s="40"/>
      <c r="AE195" s="40"/>
      <c r="AT195" s="19" t="s">
        <v>142</v>
      </c>
      <c r="AU195" s="19" t="s">
        <v>85</v>
      </c>
    </row>
    <row r="196" s="2" customFormat="1">
      <c r="A196" s="40"/>
      <c r="B196" s="41"/>
      <c r="C196" s="42"/>
      <c r="D196" s="226" t="s">
        <v>143</v>
      </c>
      <c r="E196" s="42"/>
      <c r="F196" s="227" t="s">
        <v>815</v>
      </c>
      <c r="G196" s="42"/>
      <c r="H196" s="42"/>
      <c r="I196" s="223"/>
      <c r="J196" s="42"/>
      <c r="K196" s="42"/>
      <c r="L196" s="46"/>
      <c r="M196" s="224"/>
      <c r="N196" s="225"/>
      <c r="O196" s="86"/>
      <c r="P196" s="86"/>
      <c r="Q196" s="86"/>
      <c r="R196" s="86"/>
      <c r="S196" s="86"/>
      <c r="T196" s="87"/>
      <c r="U196" s="40"/>
      <c r="V196" s="40"/>
      <c r="W196" s="40"/>
      <c r="X196" s="40"/>
      <c r="Y196" s="40"/>
      <c r="Z196" s="40"/>
      <c r="AA196" s="40"/>
      <c r="AB196" s="40"/>
      <c r="AC196" s="40"/>
      <c r="AD196" s="40"/>
      <c r="AE196" s="40"/>
      <c r="AT196" s="19" t="s">
        <v>143</v>
      </c>
      <c r="AU196" s="19" t="s">
        <v>85</v>
      </c>
    </row>
    <row r="197" s="2" customFormat="1" ht="24.15" customHeight="1">
      <c r="A197" s="40"/>
      <c r="B197" s="41"/>
      <c r="C197" s="207" t="s">
        <v>816</v>
      </c>
      <c r="D197" s="207" t="s">
        <v>140</v>
      </c>
      <c r="E197" s="208" t="s">
        <v>817</v>
      </c>
      <c r="F197" s="209" t="s">
        <v>818</v>
      </c>
      <c r="G197" s="210" t="s">
        <v>247</v>
      </c>
      <c r="H197" s="211">
        <v>1</v>
      </c>
      <c r="I197" s="212"/>
      <c r="J197" s="213">
        <f>ROUND(I197*H197,2)</f>
        <v>0</v>
      </c>
      <c r="K197" s="214"/>
      <c r="L197" s="46"/>
      <c r="M197" s="215" t="s">
        <v>19</v>
      </c>
      <c r="N197" s="216" t="s">
        <v>46</v>
      </c>
      <c r="O197" s="86"/>
      <c r="P197" s="217">
        <f>O197*H197</f>
        <v>0</v>
      </c>
      <c r="Q197" s="217">
        <v>0.01371</v>
      </c>
      <c r="R197" s="217">
        <f>Q197*H197</f>
        <v>0.01371</v>
      </c>
      <c r="S197" s="217">
        <v>0</v>
      </c>
      <c r="T197" s="218">
        <f>S197*H197</f>
        <v>0</v>
      </c>
      <c r="U197" s="40"/>
      <c r="V197" s="40"/>
      <c r="W197" s="40"/>
      <c r="X197" s="40"/>
      <c r="Y197" s="40"/>
      <c r="Z197" s="40"/>
      <c r="AA197" s="40"/>
      <c r="AB197" s="40"/>
      <c r="AC197" s="40"/>
      <c r="AD197" s="40"/>
      <c r="AE197" s="40"/>
      <c r="AR197" s="219" t="s">
        <v>220</v>
      </c>
      <c r="AT197" s="219" t="s">
        <v>140</v>
      </c>
      <c r="AU197" s="219" t="s">
        <v>85</v>
      </c>
      <c r="AY197" s="19" t="s">
        <v>132</v>
      </c>
      <c r="BE197" s="220">
        <f>IF(N197="základní",J197,0)</f>
        <v>0</v>
      </c>
      <c r="BF197" s="220">
        <f>IF(N197="snížená",J197,0)</f>
        <v>0</v>
      </c>
      <c r="BG197" s="220">
        <f>IF(N197="zákl. přenesená",J197,0)</f>
        <v>0</v>
      </c>
      <c r="BH197" s="220">
        <f>IF(N197="sníž. přenesená",J197,0)</f>
        <v>0</v>
      </c>
      <c r="BI197" s="220">
        <f>IF(N197="nulová",J197,0)</f>
        <v>0</v>
      </c>
      <c r="BJ197" s="19" t="s">
        <v>83</v>
      </c>
      <c r="BK197" s="220">
        <f>ROUND(I197*H197,2)</f>
        <v>0</v>
      </c>
      <c r="BL197" s="19" t="s">
        <v>220</v>
      </c>
      <c r="BM197" s="219" t="s">
        <v>819</v>
      </c>
    </row>
    <row r="198" s="2" customFormat="1">
      <c r="A198" s="40"/>
      <c r="B198" s="41"/>
      <c r="C198" s="42"/>
      <c r="D198" s="221" t="s">
        <v>142</v>
      </c>
      <c r="E198" s="42"/>
      <c r="F198" s="222" t="s">
        <v>820</v>
      </c>
      <c r="G198" s="42"/>
      <c r="H198" s="42"/>
      <c r="I198" s="223"/>
      <c r="J198" s="42"/>
      <c r="K198" s="42"/>
      <c r="L198" s="46"/>
      <c r="M198" s="224"/>
      <c r="N198" s="225"/>
      <c r="O198" s="86"/>
      <c r="P198" s="86"/>
      <c r="Q198" s="86"/>
      <c r="R198" s="86"/>
      <c r="S198" s="86"/>
      <c r="T198" s="87"/>
      <c r="U198" s="40"/>
      <c r="V198" s="40"/>
      <c r="W198" s="40"/>
      <c r="X198" s="40"/>
      <c r="Y198" s="40"/>
      <c r="Z198" s="40"/>
      <c r="AA198" s="40"/>
      <c r="AB198" s="40"/>
      <c r="AC198" s="40"/>
      <c r="AD198" s="40"/>
      <c r="AE198" s="40"/>
      <c r="AT198" s="19" t="s">
        <v>142</v>
      </c>
      <c r="AU198" s="19" t="s">
        <v>85</v>
      </c>
    </row>
    <row r="199" s="2" customFormat="1">
      <c r="A199" s="40"/>
      <c r="B199" s="41"/>
      <c r="C199" s="42"/>
      <c r="D199" s="226" t="s">
        <v>143</v>
      </c>
      <c r="E199" s="42"/>
      <c r="F199" s="227" t="s">
        <v>821</v>
      </c>
      <c r="G199" s="42"/>
      <c r="H199" s="42"/>
      <c r="I199" s="223"/>
      <c r="J199" s="42"/>
      <c r="K199" s="42"/>
      <c r="L199" s="46"/>
      <c r="M199" s="224"/>
      <c r="N199" s="225"/>
      <c r="O199" s="86"/>
      <c r="P199" s="86"/>
      <c r="Q199" s="86"/>
      <c r="R199" s="86"/>
      <c r="S199" s="86"/>
      <c r="T199" s="87"/>
      <c r="U199" s="40"/>
      <c r="V199" s="40"/>
      <c r="W199" s="40"/>
      <c r="X199" s="40"/>
      <c r="Y199" s="40"/>
      <c r="Z199" s="40"/>
      <c r="AA199" s="40"/>
      <c r="AB199" s="40"/>
      <c r="AC199" s="40"/>
      <c r="AD199" s="40"/>
      <c r="AE199" s="40"/>
      <c r="AT199" s="19" t="s">
        <v>143</v>
      </c>
      <c r="AU199" s="19" t="s">
        <v>85</v>
      </c>
    </row>
    <row r="200" s="2" customFormat="1" ht="24.15" customHeight="1">
      <c r="A200" s="40"/>
      <c r="B200" s="41"/>
      <c r="C200" s="207" t="s">
        <v>822</v>
      </c>
      <c r="D200" s="207" t="s">
        <v>140</v>
      </c>
      <c r="E200" s="208" t="s">
        <v>823</v>
      </c>
      <c r="F200" s="209" t="s">
        <v>824</v>
      </c>
      <c r="G200" s="210" t="s">
        <v>247</v>
      </c>
      <c r="H200" s="211">
        <v>1</v>
      </c>
      <c r="I200" s="212"/>
      <c r="J200" s="213">
        <f>ROUND(I200*H200,2)</f>
        <v>0</v>
      </c>
      <c r="K200" s="214"/>
      <c r="L200" s="46"/>
      <c r="M200" s="215" t="s">
        <v>19</v>
      </c>
      <c r="N200" s="216" t="s">
        <v>46</v>
      </c>
      <c r="O200" s="86"/>
      <c r="P200" s="217">
        <f>O200*H200</f>
        <v>0</v>
      </c>
      <c r="Q200" s="217">
        <v>0.017399999999999999</v>
      </c>
      <c r="R200" s="217">
        <f>Q200*H200</f>
        <v>0.017399999999999999</v>
      </c>
      <c r="S200" s="217">
        <v>0</v>
      </c>
      <c r="T200" s="218">
        <f>S200*H200</f>
        <v>0</v>
      </c>
      <c r="U200" s="40"/>
      <c r="V200" s="40"/>
      <c r="W200" s="40"/>
      <c r="X200" s="40"/>
      <c r="Y200" s="40"/>
      <c r="Z200" s="40"/>
      <c r="AA200" s="40"/>
      <c r="AB200" s="40"/>
      <c r="AC200" s="40"/>
      <c r="AD200" s="40"/>
      <c r="AE200" s="40"/>
      <c r="AR200" s="219" t="s">
        <v>220</v>
      </c>
      <c r="AT200" s="219" t="s">
        <v>140</v>
      </c>
      <c r="AU200" s="219" t="s">
        <v>85</v>
      </c>
      <c r="AY200" s="19" t="s">
        <v>132</v>
      </c>
      <c r="BE200" s="220">
        <f>IF(N200="základní",J200,0)</f>
        <v>0</v>
      </c>
      <c r="BF200" s="220">
        <f>IF(N200="snížená",J200,0)</f>
        <v>0</v>
      </c>
      <c r="BG200" s="220">
        <f>IF(N200="zákl. přenesená",J200,0)</f>
        <v>0</v>
      </c>
      <c r="BH200" s="220">
        <f>IF(N200="sníž. přenesená",J200,0)</f>
        <v>0</v>
      </c>
      <c r="BI200" s="220">
        <f>IF(N200="nulová",J200,0)</f>
        <v>0</v>
      </c>
      <c r="BJ200" s="19" t="s">
        <v>83</v>
      </c>
      <c r="BK200" s="220">
        <f>ROUND(I200*H200,2)</f>
        <v>0</v>
      </c>
      <c r="BL200" s="19" t="s">
        <v>220</v>
      </c>
      <c r="BM200" s="219" t="s">
        <v>825</v>
      </c>
    </row>
    <row r="201" s="2" customFormat="1">
      <c r="A201" s="40"/>
      <c r="B201" s="41"/>
      <c r="C201" s="42"/>
      <c r="D201" s="221" t="s">
        <v>142</v>
      </c>
      <c r="E201" s="42"/>
      <c r="F201" s="222" t="s">
        <v>826</v>
      </c>
      <c r="G201" s="42"/>
      <c r="H201" s="42"/>
      <c r="I201" s="223"/>
      <c r="J201" s="42"/>
      <c r="K201" s="42"/>
      <c r="L201" s="46"/>
      <c r="M201" s="224"/>
      <c r="N201" s="225"/>
      <c r="O201" s="86"/>
      <c r="P201" s="86"/>
      <c r="Q201" s="86"/>
      <c r="R201" s="86"/>
      <c r="S201" s="86"/>
      <c r="T201" s="87"/>
      <c r="U201" s="40"/>
      <c r="V201" s="40"/>
      <c r="W201" s="40"/>
      <c r="X201" s="40"/>
      <c r="Y201" s="40"/>
      <c r="Z201" s="40"/>
      <c r="AA201" s="40"/>
      <c r="AB201" s="40"/>
      <c r="AC201" s="40"/>
      <c r="AD201" s="40"/>
      <c r="AE201" s="40"/>
      <c r="AT201" s="19" t="s">
        <v>142</v>
      </c>
      <c r="AU201" s="19" t="s">
        <v>85</v>
      </c>
    </row>
    <row r="202" s="2" customFormat="1">
      <c r="A202" s="40"/>
      <c r="B202" s="41"/>
      <c r="C202" s="42"/>
      <c r="D202" s="226" t="s">
        <v>143</v>
      </c>
      <c r="E202" s="42"/>
      <c r="F202" s="227" t="s">
        <v>827</v>
      </c>
      <c r="G202" s="42"/>
      <c r="H202" s="42"/>
      <c r="I202" s="223"/>
      <c r="J202" s="42"/>
      <c r="K202" s="42"/>
      <c r="L202" s="46"/>
      <c r="M202" s="224"/>
      <c r="N202" s="225"/>
      <c r="O202" s="86"/>
      <c r="P202" s="86"/>
      <c r="Q202" s="86"/>
      <c r="R202" s="86"/>
      <c r="S202" s="86"/>
      <c r="T202" s="87"/>
      <c r="U202" s="40"/>
      <c r="V202" s="40"/>
      <c r="W202" s="40"/>
      <c r="X202" s="40"/>
      <c r="Y202" s="40"/>
      <c r="Z202" s="40"/>
      <c r="AA202" s="40"/>
      <c r="AB202" s="40"/>
      <c r="AC202" s="40"/>
      <c r="AD202" s="40"/>
      <c r="AE202" s="40"/>
      <c r="AT202" s="19" t="s">
        <v>143</v>
      </c>
      <c r="AU202" s="19" t="s">
        <v>85</v>
      </c>
    </row>
    <row r="203" s="2" customFormat="1" ht="24.15" customHeight="1">
      <c r="A203" s="40"/>
      <c r="B203" s="41"/>
      <c r="C203" s="207" t="s">
        <v>828</v>
      </c>
      <c r="D203" s="207" t="s">
        <v>140</v>
      </c>
      <c r="E203" s="208" t="s">
        <v>829</v>
      </c>
      <c r="F203" s="209" t="s">
        <v>830</v>
      </c>
      <c r="G203" s="210" t="s">
        <v>247</v>
      </c>
      <c r="H203" s="211">
        <v>6</v>
      </c>
      <c r="I203" s="212"/>
      <c r="J203" s="213">
        <f>ROUND(I203*H203,2)</f>
        <v>0</v>
      </c>
      <c r="K203" s="214"/>
      <c r="L203" s="46"/>
      <c r="M203" s="215" t="s">
        <v>19</v>
      </c>
      <c r="N203" s="216" t="s">
        <v>46</v>
      </c>
      <c r="O203" s="86"/>
      <c r="P203" s="217">
        <f>O203*H203</f>
        <v>0</v>
      </c>
      <c r="Q203" s="217">
        <v>0.014670000000000001</v>
      </c>
      <c r="R203" s="217">
        <f>Q203*H203</f>
        <v>0.088020000000000001</v>
      </c>
      <c r="S203" s="217">
        <v>0</v>
      </c>
      <c r="T203" s="218">
        <f>S203*H203</f>
        <v>0</v>
      </c>
      <c r="U203" s="40"/>
      <c r="V203" s="40"/>
      <c r="W203" s="40"/>
      <c r="X203" s="40"/>
      <c r="Y203" s="40"/>
      <c r="Z203" s="40"/>
      <c r="AA203" s="40"/>
      <c r="AB203" s="40"/>
      <c r="AC203" s="40"/>
      <c r="AD203" s="40"/>
      <c r="AE203" s="40"/>
      <c r="AR203" s="219" t="s">
        <v>220</v>
      </c>
      <c r="AT203" s="219" t="s">
        <v>140</v>
      </c>
      <c r="AU203" s="219" t="s">
        <v>85</v>
      </c>
      <c r="AY203" s="19" t="s">
        <v>132</v>
      </c>
      <c r="BE203" s="220">
        <f>IF(N203="základní",J203,0)</f>
        <v>0</v>
      </c>
      <c r="BF203" s="220">
        <f>IF(N203="snížená",J203,0)</f>
        <v>0</v>
      </c>
      <c r="BG203" s="220">
        <f>IF(N203="zákl. přenesená",J203,0)</f>
        <v>0</v>
      </c>
      <c r="BH203" s="220">
        <f>IF(N203="sníž. přenesená",J203,0)</f>
        <v>0</v>
      </c>
      <c r="BI203" s="220">
        <f>IF(N203="nulová",J203,0)</f>
        <v>0</v>
      </c>
      <c r="BJ203" s="19" t="s">
        <v>83</v>
      </c>
      <c r="BK203" s="220">
        <f>ROUND(I203*H203,2)</f>
        <v>0</v>
      </c>
      <c r="BL203" s="19" t="s">
        <v>220</v>
      </c>
      <c r="BM203" s="219" t="s">
        <v>831</v>
      </c>
    </row>
    <row r="204" s="2" customFormat="1">
      <c r="A204" s="40"/>
      <c r="B204" s="41"/>
      <c r="C204" s="42"/>
      <c r="D204" s="221" t="s">
        <v>142</v>
      </c>
      <c r="E204" s="42"/>
      <c r="F204" s="222" t="s">
        <v>832</v>
      </c>
      <c r="G204" s="42"/>
      <c r="H204" s="42"/>
      <c r="I204" s="223"/>
      <c r="J204" s="42"/>
      <c r="K204" s="42"/>
      <c r="L204" s="46"/>
      <c r="M204" s="224"/>
      <c r="N204" s="225"/>
      <c r="O204" s="86"/>
      <c r="P204" s="86"/>
      <c r="Q204" s="86"/>
      <c r="R204" s="86"/>
      <c r="S204" s="86"/>
      <c r="T204" s="87"/>
      <c r="U204" s="40"/>
      <c r="V204" s="40"/>
      <c r="W204" s="40"/>
      <c r="X204" s="40"/>
      <c r="Y204" s="40"/>
      <c r="Z204" s="40"/>
      <c r="AA204" s="40"/>
      <c r="AB204" s="40"/>
      <c r="AC204" s="40"/>
      <c r="AD204" s="40"/>
      <c r="AE204" s="40"/>
      <c r="AT204" s="19" t="s">
        <v>142</v>
      </c>
      <c r="AU204" s="19" t="s">
        <v>85</v>
      </c>
    </row>
    <row r="205" s="2" customFormat="1">
      <c r="A205" s="40"/>
      <c r="B205" s="41"/>
      <c r="C205" s="42"/>
      <c r="D205" s="226" t="s">
        <v>143</v>
      </c>
      <c r="E205" s="42"/>
      <c r="F205" s="227" t="s">
        <v>833</v>
      </c>
      <c r="G205" s="42"/>
      <c r="H205" s="42"/>
      <c r="I205" s="223"/>
      <c r="J205" s="42"/>
      <c r="K205" s="42"/>
      <c r="L205" s="46"/>
      <c r="M205" s="224"/>
      <c r="N205" s="225"/>
      <c r="O205" s="86"/>
      <c r="P205" s="86"/>
      <c r="Q205" s="86"/>
      <c r="R205" s="86"/>
      <c r="S205" s="86"/>
      <c r="T205" s="87"/>
      <c r="U205" s="40"/>
      <c r="V205" s="40"/>
      <c r="W205" s="40"/>
      <c r="X205" s="40"/>
      <c r="Y205" s="40"/>
      <c r="Z205" s="40"/>
      <c r="AA205" s="40"/>
      <c r="AB205" s="40"/>
      <c r="AC205" s="40"/>
      <c r="AD205" s="40"/>
      <c r="AE205" s="40"/>
      <c r="AT205" s="19" t="s">
        <v>143</v>
      </c>
      <c r="AU205" s="19" t="s">
        <v>85</v>
      </c>
    </row>
    <row r="206" s="2" customFormat="1" ht="24.15" customHeight="1">
      <c r="A206" s="40"/>
      <c r="B206" s="41"/>
      <c r="C206" s="207" t="s">
        <v>834</v>
      </c>
      <c r="D206" s="207" t="s">
        <v>140</v>
      </c>
      <c r="E206" s="208" t="s">
        <v>835</v>
      </c>
      <c r="F206" s="209" t="s">
        <v>836</v>
      </c>
      <c r="G206" s="210" t="s">
        <v>354</v>
      </c>
      <c r="H206" s="211">
        <v>9</v>
      </c>
      <c r="I206" s="212"/>
      <c r="J206" s="213">
        <f>ROUND(I206*H206,2)</f>
        <v>0</v>
      </c>
      <c r="K206" s="214"/>
      <c r="L206" s="46"/>
      <c r="M206" s="215" t="s">
        <v>19</v>
      </c>
      <c r="N206" s="216" t="s">
        <v>46</v>
      </c>
      <c r="O206" s="86"/>
      <c r="P206" s="217">
        <f>O206*H206</f>
        <v>0</v>
      </c>
      <c r="Q206" s="217">
        <v>6.0000000000000002E-05</v>
      </c>
      <c r="R206" s="217">
        <f>Q206*H206</f>
        <v>0.00054000000000000001</v>
      </c>
      <c r="S206" s="217">
        <v>0</v>
      </c>
      <c r="T206" s="218">
        <f>S206*H206</f>
        <v>0</v>
      </c>
      <c r="U206" s="40"/>
      <c r="V206" s="40"/>
      <c r="W206" s="40"/>
      <c r="X206" s="40"/>
      <c r="Y206" s="40"/>
      <c r="Z206" s="40"/>
      <c r="AA206" s="40"/>
      <c r="AB206" s="40"/>
      <c r="AC206" s="40"/>
      <c r="AD206" s="40"/>
      <c r="AE206" s="40"/>
      <c r="AR206" s="219" t="s">
        <v>220</v>
      </c>
      <c r="AT206" s="219" t="s">
        <v>140</v>
      </c>
      <c r="AU206" s="219" t="s">
        <v>85</v>
      </c>
      <c r="AY206" s="19" t="s">
        <v>132</v>
      </c>
      <c r="BE206" s="220">
        <f>IF(N206="základní",J206,0)</f>
        <v>0</v>
      </c>
      <c r="BF206" s="220">
        <f>IF(N206="snížená",J206,0)</f>
        <v>0</v>
      </c>
      <c r="BG206" s="220">
        <f>IF(N206="zákl. přenesená",J206,0)</f>
        <v>0</v>
      </c>
      <c r="BH206" s="220">
        <f>IF(N206="sníž. přenesená",J206,0)</f>
        <v>0</v>
      </c>
      <c r="BI206" s="220">
        <f>IF(N206="nulová",J206,0)</f>
        <v>0</v>
      </c>
      <c r="BJ206" s="19" t="s">
        <v>83</v>
      </c>
      <c r="BK206" s="220">
        <f>ROUND(I206*H206,2)</f>
        <v>0</v>
      </c>
      <c r="BL206" s="19" t="s">
        <v>220</v>
      </c>
      <c r="BM206" s="219" t="s">
        <v>837</v>
      </c>
    </row>
    <row r="207" s="2" customFormat="1">
      <c r="A207" s="40"/>
      <c r="B207" s="41"/>
      <c r="C207" s="42"/>
      <c r="D207" s="221" t="s">
        <v>142</v>
      </c>
      <c r="E207" s="42"/>
      <c r="F207" s="222" t="s">
        <v>838</v>
      </c>
      <c r="G207" s="42"/>
      <c r="H207" s="42"/>
      <c r="I207" s="223"/>
      <c r="J207" s="42"/>
      <c r="K207" s="42"/>
      <c r="L207" s="46"/>
      <c r="M207" s="224"/>
      <c r="N207" s="225"/>
      <c r="O207" s="86"/>
      <c r="P207" s="86"/>
      <c r="Q207" s="86"/>
      <c r="R207" s="86"/>
      <c r="S207" s="86"/>
      <c r="T207" s="87"/>
      <c r="U207" s="40"/>
      <c r="V207" s="40"/>
      <c r="W207" s="40"/>
      <c r="X207" s="40"/>
      <c r="Y207" s="40"/>
      <c r="Z207" s="40"/>
      <c r="AA207" s="40"/>
      <c r="AB207" s="40"/>
      <c r="AC207" s="40"/>
      <c r="AD207" s="40"/>
      <c r="AE207" s="40"/>
      <c r="AT207" s="19" t="s">
        <v>142</v>
      </c>
      <c r="AU207" s="19" t="s">
        <v>85</v>
      </c>
    </row>
    <row r="208" s="2" customFormat="1">
      <c r="A208" s="40"/>
      <c r="B208" s="41"/>
      <c r="C208" s="42"/>
      <c r="D208" s="226" t="s">
        <v>143</v>
      </c>
      <c r="E208" s="42"/>
      <c r="F208" s="227" t="s">
        <v>839</v>
      </c>
      <c r="G208" s="42"/>
      <c r="H208" s="42"/>
      <c r="I208" s="223"/>
      <c r="J208" s="42"/>
      <c r="K208" s="42"/>
      <c r="L208" s="46"/>
      <c r="M208" s="224"/>
      <c r="N208" s="225"/>
      <c r="O208" s="86"/>
      <c r="P208" s="86"/>
      <c r="Q208" s="86"/>
      <c r="R208" s="86"/>
      <c r="S208" s="86"/>
      <c r="T208" s="87"/>
      <c r="U208" s="40"/>
      <c r="V208" s="40"/>
      <c r="W208" s="40"/>
      <c r="X208" s="40"/>
      <c r="Y208" s="40"/>
      <c r="Z208" s="40"/>
      <c r="AA208" s="40"/>
      <c r="AB208" s="40"/>
      <c r="AC208" s="40"/>
      <c r="AD208" s="40"/>
      <c r="AE208" s="40"/>
      <c r="AT208" s="19" t="s">
        <v>143</v>
      </c>
      <c r="AU208" s="19" t="s">
        <v>85</v>
      </c>
    </row>
    <row r="209" s="2" customFormat="1" ht="24.15" customHeight="1">
      <c r="A209" s="40"/>
      <c r="B209" s="41"/>
      <c r="C209" s="207" t="s">
        <v>840</v>
      </c>
      <c r="D209" s="207" t="s">
        <v>140</v>
      </c>
      <c r="E209" s="208" t="s">
        <v>841</v>
      </c>
      <c r="F209" s="209" t="s">
        <v>842</v>
      </c>
      <c r="G209" s="210" t="s">
        <v>354</v>
      </c>
      <c r="H209" s="211">
        <v>12</v>
      </c>
      <c r="I209" s="212"/>
      <c r="J209" s="213">
        <f>ROUND(I209*H209,2)</f>
        <v>0</v>
      </c>
      <c r="K209" s="214"/>
      <c r="L209" s="46"/>
      <c r="M209" s="215" t="s">
        <v>19</v>
      </c>
      <c r="N209" s="216" t="s">
        <v>46</v>
      </c>
      <c r="O209" s="86"/>
      <c r="P209" s="217">
        <f>O209*H209</f>
        <v>0</v>
      </c>
      <c r="Q209" s="217">
        <v>0.00023000000000000001</v>
      </c>
      <c r="R209" s="217">
        <f>Q209*H209</f>
        <v>0.0027600000000000003</v>
      </c>
      <c r="S209" s="217">
        <v>0</v>
      </c>
      <c r="T209" s="218">
        <f>S209*H209</f>
        <v>0</v>
      </c>
      <c r="U209" s="40"/>
      <c r="V209" s="40"/>
      <c r="W209" s="40"/>
      <c r="X209" s="40"/>
      <c r="Y209" s="40"/>
      <c r="Z209" s="40"/>
      <c r="AA209" s="40"/>
      <c r="AB209" s="40"/>
      <c r="AC209" s="40"/>
      <c r="AD209" s="40"/>
      <c r="AE209" s="40"/>
      <c r="AR209" s="219" t="s">
        <v>220</v>
      </c>
      <c r="AT209" s="219" t="s">
        <v>140</v>
      </c>
      <c r="AU209" s="219" t="s">
        <v>85</v>
      </c>
      <c r="AY209" s="19" t="s">
        <v>132</v>
      </c>
      <c r="BE209" s="220">
        <f>IF(N209="základní",J209,0)</f>
        <v>0</v>
      </c>
      <c r="BF209" s="220">
        <f>IF(N209="snížená",J209,0)</f>
        <v>0</v>
      </c>
      <c r="BG209" s="220">
        <f>IF(N209="zákl. přenesená",J209,0)</f>
        <v>0</v>
      </c>
      <c r="BH209" s="220">
        <f>IF(N209="sníž. přenesená",J209,0)</f>
        <v>0</v>
      </c>
      <c r="BI209" s="220">
        <f>IF(N209="nulová",J209,0)</f>
        <v>0</v>
      </c>
      <c r="BJ209" s="19" t="s">
        <v>83</v>
      </c>
      <c r="BK209" s="220">
        <f>ROUND(I209*H209,2)</f>
        <v>0</v>
      </c>
      <c r="BL209" s="19" t="s">
        <v>220</v>
      </c>
      <c r="BM209" s="219" t="s">
        <v>843</v>
      </c>
    </row>
    <row r="210" s="2" customFormat="1">
      <c r="A210" s="40"/>
      <c r="B210" s="41"/>
      <c r="C210" s="42"/>
      <c r="D210" s="221" t="s">
        <v>142</v>
      </c>
      <c r="E210" s="42"/>
      <c r="F210" s="222" t="s">
        <v>842</v>
      </c>
      <c r="G210" s="42"/>
      <c r="H210" s="42"/>
      <c r="I210" s="223"/>
      <c r="J210" s="42"/>
      <c r="K210" s="42"/>
      <c r="L210" s="46"/>
      <c r="M210" s="224"/>
      <c r="N210" s="225"/>
      <c r="O210" s="86"/>
      <c r="P210" s="86"/>
      <c r="Q210" s="86"/>
      <c r="R210" s="86"/>
      <c r="S210" s="86"/>
      <c r="T210" s="87"/>
      <c r="U210" s="40"/>
      <c r="V210" s="40"/>
      <c r="W210" s="40"/>
      <c r="X210" s="40"/>
      <c r="Y210" s="40"/>
      <c r="Z210" s="40"/>
      <c r="AA210" s="40"/>
      <c r="AB210" s="40"/>
      <c r="AC210" s="40"/>
      <c r="AD210" s="40"/>
      <c r="AE210" s="40"/>
      <c r="AT210" s="19" t="s">
        <v>142</v>
      </c>
      <c r="AU210" s="19" t="s">
        <v>85</v>
      </c>
    </row>
    <row r="211" s="2" customFormat="1">
      <c r="A211" s="40"/>
      <c r="B211" s="41"/>
      <c r="C211" s="42"/>
      <c r="D211" s="226" t="s">
        <v>143</v>
      </c>
      <c r="E211" s="42"/>
      <c r="F211" s="227" t="s">
        <v>844</v>
      </c>
      <c r="G211" s="42"/>
      <c r="H211" s="42"/>
      <c r="I211" s="223"/>
      <c r="J211" s="42"/>
      <c r="K211" s="42"/>
      <c r="L211" s="46"/>
      <c r="M211" s="224"/>
      <c r="N211" s="225"/>
      <c r="O211" s="86"/>
      <c r="P211" s="86"/>
      <c r="Q211" s="86"/>
      <c r="R211" s="86"/>
      <c r="S211" s="86"/>
      <c r="T211" s="87"/>
      <c r="U211" s="40"/>
      <c r="V211" s="40"/>
      <c r="W211" s="40"/>
      <c r="X211" s="40"/>
      <c r="Y211" s="40"/>
      <c r="Z211" s="40"/>
      <c r="AA211" s="40"/>
      <c r="AB211" s="40"/>
      <c r="AC211" s="40"/>
      <c r="AD211" s="40"/>
      <c r="AE211" s="40"/>
      <c r="AT211" s="19" t="s">
        <v>143</v>
      </c>
      <c r="AU211" s="19" t="s">
        <v>85</v>
      </c>
    </row>
    <row r="212" s="2" customFormat="1" ht="24.15" customHeight="1">
      <c r="A212" s="40"/>
      <c r="B212" s="41"/>
      <c r="C212" s="207" t="s">
        <v>235</v>
      </c>
      <c r="D212" s="207" t="s">
        <v>140</v>
      </c>
      <c r="E212" s="208" t="s">
        <v>845</v>
      </c>
      <c r="F212" s="209" t="s">
        <v>846</v>
      </c>
      <c r="G212" s="210" t="s">
        <v>354</v>
      </c>
      <c r="H212" s="211">
        <v>1</v>
      </c>
      <c r="I212" s="212"/>
      <c r="J212" s="213">
        <f>ROUND(I212*H212,2)</f>
        <v>0</v>
      </c>
      <c r="K212" s="214"/>
      <c r="L212" s="46"/>
      <c r="M212" s="215" t="s">
        <v>19</v>
      </c>
      <c r="N212" s="216" t="s">
        <v>46</v>
      </c>
      <c r="O212" s="86"/>
      <c r="P212" s="217">
        <f>O212*H212</f>
        <v>0</v>
      </c>
      <c r="Q212" s="217">
        <v>0.00055999999999999995</v>
      </c>
      <c r="R212" s="217">
        <f>Q212*H212</f>
        <v>0.00055999999999999995</v>
      </c>
      <c r="S212" s="217">
        <v>0</v>
      </c>
      <c r="T212" s="218">
        <f>S212*H212</f>
        <v>0</v>
      </c>
      <c r="U212" s="40"/>
      <c r="V212" s="40"/>
      <c r="W212" s="40"/>
      <c r="X212" s="40"/>
      <c r="Y212" s="40"/>
      <c r="Z212" s="40"/>
      <c r="AA212" s="40"/>
      <c r="AB212" s="40"/>
      <c r="AC212" s="40"/>
      <c r="AD212" s="40"/>
      <c r="AE212" s="40"/>
      <c r="AR212" s="219" t="s">
        <v>220</v>
      </c>
      <c r="AT212" s="219" t="s">
        <v>140</v>
      </c>
      <c r="AU212" s="219" t="s">
        <v>85</v>
      </c>
      <c r="AY212" s="19" t="s">
        <v>132</v>
      </c>
      <c r="BE212" s="220">
        <f>IF(N212="základní",J212,0)</f>
        <v>0</v>
      </c>
      <c r="BF212" s="220">
        <f>IF(N212="snížená",J212,0)</f>
        <v>0</v>
      </c>
      <c r="BG212" s="220">
        <f>IF(N212="zákl. přenesená",J212,0)</f>
        <v>0</v>
      </c>
      <c r="BH212" s="220">
        <f>IF(N212="sníž. přenesená",J212,0)</f>
        <v>0</v>
      </c>
      <c r="BI212" s="220">
        <f>IF(N212="nulová",J212,0)</f>
        <v>0</v>
      </c>
      <c r="BJ212" s="19" t="s">
        <v>83</v>
      </c>
      <c r="BK212" s="220">
        <f>ROUND(I212*H212,2)</f>
        <v>0</v>
      </c>
      <c r="BL212" s="19" t="s">
        <v>220</v>
      </c>
      <c r="BM212" s="219" t="s">
        <v>847</v>
      </c>
    </row>
    <row r="213" s="2" customFormat="1">
      <c r="A213" s="40"/>
      <c r="B213" s="41"/>
      <c r="C213" s="42"/>
      <c r="D213" s="221" t="s">
        <v>142</v>
      </c>
      <c r="E213" s="42"/>
      <c r="F213" s="222" t="s">
        <v>846</v>
      </c>
      <c r="G213" s="42"/>
      <c r="H213" s="42"/>
      <c r="I213" s="223"/>
      <c r="J213" s="42"/>
      <c r="K213" s="42"/>
      <c r="L213" s="46"/>
      <c r="M213" s="224"/>
      <c r="N213" s="225"/>
      <c r="O213" s="86"/>
      <c r="P213" s="86"/>
      <c r="Q213" s="86"/>
      <c r="R213" s="86"/>
      <c r="S213" s="86"/>
      <c r="T213" s="87"/>
      <c r="U213" s="40"/>
      <c r="V213" s="40"/>
      <c r="W213" s="40"/>
      <c r="X213" s="40"/>
      <c r="Y213" s="40"/>
      <c r="Z213" s="40"/>
      <c r="AA213" s="40"/>
      <c r="AB213" s="40"/>
      <c r="AC213" s="40"/>
      <c r="AD213" s="40"/>
      <c r="AE213" s="40"/>
      <c r="AT213" s="19" t="s">
        <v>142</v>
      </c>
      <c r="AU213" s="19" t="s">
        <v>85</v>
      </c>
    </row>
    <row r="214" s="2" customFormat="1">
      <c r="A214" s="40"/>
      <c r="B214" s="41"/>
      <c r="C214" s="42"/>
      <c r="D214" s="226" t="s">
        <v>143</v>
      </c>
      <c r="E214" s="42"/>
      <c r="F214" s="227" t="s">
        <v>848</v>
      </c>
      <c r="G214" s="42"/>
      <c r="H214" s="42"/>
      <c r="I214" s="223"/>
      <c r="J214" s="42"/>
      <c r="K214" s="42"/>
      <c r="L214" s="46"/>
      <c r="M214" s="224"/>
      <c r="N214" s="225"/>
      <c r="O214" s="86"/>
      <c r="P214" s="86"/>
      <c r="Q214" s="86"/>
      <c r="R214" s="86"/>
      <c r="S214" s="86"/>
      <c r="T214" s="87"/>
      <c r="U214" s="40"/>
      <c r="V214" s="40"/>
      <c r="W214" s="40"/>
      <c r="X214" s="40"/>
      <c r="Y214" s="40"/>
      <c r="Z214" s="40"/>
      <c r="AA214" s="40"/>
      <c r="AB214" s="40"/>
      <c r="AC214" s="40"/>
      <c r="AD214" s="40"/>
      <c r="AE214" s="40"/>
      <c r="AT214" s="19" t="s">
        <v>143</v>
      </c>
      <c r="AU214" s="19" t="s">
        <v>85</v>
      </c>
    </row>
    <row r="215" s="2" customFormat="1" ht="24.15" customHeight="1">
      <c r="A215" s="40"/>
      <c r="B215" s="41"/>
      <c r="C215" s="207" t="s">
        <v>849</v>
      </c>
      <c r="D215" s="207" t="s">
        <v>140</v>
      </c>
      <c r="E215" s="208" t="s">
        <v>850</v>
      </c>
      <c r="F215" s="209" t="s">
        <v>851</v>
      </c>
      <c r="G215" s="210" t="s">
        <v>354</v>
      </c>
      <c r="H215" s="211">
        <v>1</v>
      </c>
      <c r="I215" s="212"/>
      <c r="J215" s="213">
        <f>ROUND(I215*H215,2)</f>
        <v>0</v>
      </c>
      <c r="K215" s="214"/>
      <c r="L215" s="46"/>
      <c r="M215" s="215" t="s">
        <v>19</v>
      </c>
      <c r="N215" s="216" t="s">
        <v>46</v>
      </c>
      <c r="O215" s="86"/>
      <c r="P215" s="217">
        <f>O215*H215</f>
        <v>0</v>
      </c>
      <c r="Q215" s="217">
        <v>0.00059000000000000003</v>
      </c>
      <c r="R215" s="217">
        <f>Q215*H215</f>
        <v>0.00059000000000000003</v>
      </c>
      <c r="S215" s="217">
        <v>0</v>
      </c>
      <c r="T215" s="218">
        <f>S215*H215</f>
        <v>0</v>
      </c>
      <c r="U215" s="40"/>
      <c r="V215" s="40"/>
      <c r="W215" s="40"/>
      <c r="X215" s="40"/>
      <c r="Y215" s="40"/>
      <c r="Z215" s="40"/>
      <c r="AA215" s="40"/>
      <c r="AB215" s="40"/>
      <c r="AC215" s="40"/>
      <c r="AD215" s="40"/>
      <c r="AE215" s="40"/>
      <c r="AR215" s="219" t="s">
        <v>220</v>
      </c>
      <c r="AT215" s="219" t="s">
        <v>140</v>
      </c>
      <c r="AU215" s="219" t="s">
        <v>85</v>
      </c>
      <c r="AY215" s="19" t="s">
        <v>132</v>
      </c>
      <c r="BE215" s="220">
        <f>IF(N215="základní",J215,0)</f>
        <v>0</v>
      </c>
      <c r="BF215" s="220">
        <f>IF(N215="snížená",J215,0)</f>
        <v>0</v>
      </c>
      <c r="BG215" s="220">
        <f>IF(N215="zákl. přenesená",J215,0)</f>
        <v>0</v>
      </c>
      <c r="BH215" s="220">
        <f>IF(N215="sníž. přenesená",J215,0)</f>
        <v>0</v>
      </c>
      <c r="BI215" s="220">
        <f>IF(N215="nulová",J215,0)</f>
        <v>0</v>
      </c>
      <c r="BJ215" s="19" t="s">
        <v>83</v>
      </c>
      <c r="BK215" s="220">
        <f>ROUND(I215*H215,2)</f>
        <v>0</v>
      </c>
      <c r="BL215" s="19" t="s">
        <v>220</v>
      </c>
      <c r="BM215" s="219" t="s">
        <v>852</v>
      </c>
    </row>
    <row r="216" s="2" customFormat="1">
      <c r="A216" s="40"/>
      <c r="B216" s="41"/>
      <c r="C216" s="42"/>
      <c r="D216" s="221" t="s">
        <v>142</v>
      </c>
      <c r="E216" s="42"/>
      <c r="F216" s="222" t="s">
        <v>853</v>
      </c>
      <c r="G216" s="42"/>
      <c r="H216" s="42"/>
      <c r="I216" s="223"/>
      <c r="J216" s="42"/>
      <c r="K216" s="42"/>
      <c r="L216" s="46"/>
      <c r="M216" s="224"/>
      <c r="N216" s="225"/>
      <c r="O216" s="86"/>
      <c r="P216" s="86"/>
      <c r="Q216" s="86"/>
      <c r="R216" s="86"/>
      <c r="S216" s="86"/>
      <c r="T216" s="87"/>
      <c r="U216" s="40"/>
      <c r="V216" s="40"/>
      <c r="W216" s="40"/>
      <c r="X216" s="40"/>
      <c r="Y216" s="40"/>
      <c r="Z216" s="40"/>
      <c r="AA216" s="40"/>
      <c r="AB216" s="40"/>
      <c r="AC216" s="40"/>
      <c r="AD216" s="40"/>
      <c r="AE216" s="40"/>
      <c r="AT216" s="19" t="s">
        <v>142</v>
      </c>
      <c r="AU216" s="19" t="s">
        <v>85</v>
      </c>
    </row>
    <row r="217" s="2" customFormat="1">
      <c r="A217" s="40"/>
      <c r="B217" s="41"/>
      <c r="C217" s="42"/>
      <c r="D217" s="226" t="s">
        <v>143</v>
      </c>
      <c r="E217" s="42"/>
      <c r="F217" s="227" t="s">
        <v>854</v>
      </c>
      <c r="G217" s="42"/>
      <c r="H217" s="42"/>
      <c r="I217" s="223"/>
      <c r="J217" s="42"/>
      <c r="K217" s="42"/>
      <c r="L217" s="46"/>
      <c r="M217" s="224"/>
      <c r="N217" s="225"/>
      <c r="O217" s="86"/>
      <c r="P217" s="86"/>
      <c r="Q217" s="86"/>
      <c r="R217" s="86"/>
      <c r="S217" s="86"/>
      <c r="T217" s="87"/>
      <c r="U217" s="40"/>
      <c r="V217" s="40"/>
      <c r="W217" s="40"/>
      <c r="X217" s="40"/>
      <c r="Y217" s="40"/>
      <c r="Z217" s="40"/>
      <c r="AA217" s="40"/>
      <c r="AB217" s="40"/>
      <c r="AC217" s="40"/>
      <c r="AD217" s="40"/>
      <c r="AE217" s="40"/>
      <c r="AT217" s="19" t="s">
        <v>143</v>
      </c>
      <c r="AU217" s="19" t="s">
        <v>85</v>
      </c>
    </row>
    <row r="218" s="2" customFormat="1" ht="24.15" customHeight="1">
      <c r="A218" s="40"/>
      <c r="B218" s="41"/>
      <c r="C218" s="207" t="s">
        <v>855</v>
      </c>
      <c r="D218" s="207" t="s">
        <v>140</v>
      </c>
      <c r="E218" s="208" t="s">
        <v>856</v>
      </c>
      <c r="F218" s="209" t="s">
        <v>857</v>
      </c>
      <c r="G218" s="210" t="s">
        <v>354</v>
      </c>
      <c r="H218" s="211">
        <v>2</v>
      </c>
      <c r="I218" s="212"/>
      <c r="J218" s="213">
        <f>ROUND(I218*H218,2)</f>
        <v>0</v>
      </c>
      <c r="K218" s="214"/>
      <c r="L218" s="46"/>
      <c r="M218" s="215" t="s">
        <v>19</v>
      </c>
      <c r="N218" s="216" t="s">
        <v>46</v>
      </c>
      <c r="O218" s="86"/>
      <c r="P218" s="217">
        <f>O218*H218</f>
        <v>0</v>
      </c>
      <c r="Q218" s="217">
        <v>0.00084999999999999995</v>
      </c>
      <c r="R218" s="217">
        <f>Q218*H218</f>
        <v>0.0016999999999999999</v>
      </c>
      <c r="S218" s="217">
        <v>0</v>
      </c>
      <c r="T218" s="218">
        <f>S218*H218</f>
        <v>0</v>
      </c>
      <c r="U218" s="40"/>
      <c r="V218" s="40"/>
      <c r="W218" s="40"/>
      <c r="X218" s="40"/>
      <c r="Y218" s="40"/>
      <c r="Z218" s="40"/>
      <c r="AA218" s="40"/>
      <c r="AB218" s="40"/>
      <c r="AC218" s="40"/>
      <c r="AD218" s="40"/>
      <c r="AE218" s="40"/>
      <c r="AR218" s="219" t="s">
        <v>220</v>
      </c>
      <c r="AT218" s="219" t="s">
        <v>140</v>
      </c>
      <c r="AU218" s="219" t="s">
        <v>85</v>
      </c>
      <c r="AY218" s="19" t="s">
        <v>132</v>
      </c>
      <c r="BE218" s="220">
        <f>IF(N218="základní",J218,0)</f>
        <v>0</v>
      </c>
      <c r="BF218" s="220">
        <f>IF(N218="snížená",J218,0)</f>
        <v>0</v>
      </c>
      <c r="BG218" s="220">
        <f>IF(N218="zákl. přenesená",J218,0)</f>
        <v>0</v>
      </c>
      <c r="BH218" s="220">
        <f>IF(N218="sníž. přenesená",J218,0)</f>
        <v>0</v>
      </c>
      <c r="BI218" s="220">
        <f>IF(N218="nulová",J218,0)</f>
        <v>0</v>
      </c>
      <c r="BJ218" s="19" t="s">
        <v>83</v>
      </c>
      <c r="BK218" s="220">
        <f>ROUND(I218*H218,2)</f>
        <v>0</v>
      </c>
      <c r="BL218" s="19" t="s">
        <v>220</v>
      </c>
      <c r="BM218" s="219" t="s">
        <v>858</v>
      </c>
    </row>
    <row r="219" s="2" customFormat="1">
      <c r="A219" s="40"/>
      <c r="B219" s="41"/>
      <c r="C219" s="42"/>
      <c r="D219" s="221" t="s">
        <v>142</v>
      </c>
      <c r="E219" s="42"/>
      <c r="F219" s="222" t="s">
        <v>857</v>
      </c>
      <c r="G219" s="42"/>
      <c r="H219" s="42"/>
      <c r="I219" s="223"/>
      <c r="J219" s="42"/>
      <c r="K219" s="42"/>
      <c r="L219" s="46"/>
      <c r="M219" s="224"/>
      <c r="N219" s="225"/>
      <c r="O219" s="86"/>
      <c r="P219" s="86"/>
      <c r="Q219" s="86"/>
      <c r="R219" s="86"/>
      <c r="S219" s="86"/>
      <c r="T219" s="87"/>
      <c r="U219" s="40"/>
      <c r="V219" s="40"/>
      <c r="W219" s="40"/>
      <c r="X219" s="40"/>
      <c r="Y219" s="40"/>
      <c r="Z219" s="40"/>
      <c r="AA219" s="40"/>
      <c r="AB219" s="40"/>
      <c r="AC219" s="40"/>
      <c r="AD219" s="40"/>
      <c r="AE219" s="40"/>
      <c r="AT219" s="19" t="s">
        <v>142</v>
      </c>
      <c r="AU219" s="19" t="s">
        <v>85</v>
      </c>
    </row>
    <row r="220" s="2" customFormat="1">
      <c r="A220" s="40"/>
      <c r="B220" s="41"/>
      <c r="C220" s="42"/>
      <c r="D220" s="226" t="s">
        <v>143</v>
      </c>
      <c r="E220" s="42"/>
      <c r="F220" s="227" t="s">
        <v>859</v>
      </c>
      <c r="G220" s="42"/>
      <c r="H220" s="42"/>
      <c r="I220" s="223"/>
      <c r="J220" s="42"/>
      <c r="K220" s="42"/>
      <c r="L220" s="46"/>
      <c r="M220" s="224"/>
      <c r="N220" s="225"/>
      <c r="O220" s="86"/>
      <c r="P220" s="86"/>
      <c r="Q220" s="86"/>
      <c r="R220" s="86"/>
      <c r="S220" s="86"/>
      <c r="T220" s="87"/>
      <c r="U220" s="40"/>
      <c r="V220" s="40"/>
      <c r="W220" s="40"/>
      <c r="X220" s="40"/>
      <c r="Y220" s="40"/>
      <c r="Z220" s="40"/>
      <c r="AA220" s="40"/>
      <c r="AB220" s="40"/>
      <c r="AC220" s="40"/>
      <c r="AD220" s="40"/>
      <c r="AE220" s="40"/>
      <c r="AT220" s="19" t="s">
        <v>143</v>
      </c>
      <c r="AU220" s="19" t="s">
        <v>85</v>
      </c>
    </row>
    <row r="221" s="2" customFormat="1" ht="24.15" customHeight="1">
      <c r="A221" s="40"/>
      <c r="B221" s="41"/>
      <c r="C221" s="207" t="s">
        <v>860</v>
      </c>
      <c r="D221" s="207" t="s">
        <v>140</v>
      </c>
      <c r="E221" s="208" t="s">
        <v>861</v>
      </c>
      <c r="F221" s="209" t="s">
        <v>862</v>
      </c>
      <c r="G221" s="210" t="s">
        <v>354</v>
      </c>
      <c r="H221" s="211">
        <v>3</v>
      </c>
      <c r="I221" s="212"/>
      <c r="J221" s="213">
        <f>ROUND(I221*H221,2)</f>
        <v>0</v>
      </c>
      <c r="K221" s="214"/>
      <c r="L221" s="46"/>
      <c r="M221" s="215" t="s">
        <v>19</v>
      </c>
      <c r="N221" s="216" t="s">
        <v>46</v>
      </c>
      <c r="O221" s="86"/>
      <c r="P221" s="217">
        <f>O221*H221</f>
        <v>0</v>
      </c>
      <c r="Q221" s="217">
        <v>0.0011199999999999999</v>
      </c>
      <c r="R221" s="217">
        <f>Q221*H221</f>
        <v>0.0033599999999999997</v>
      </c>
      <c r="S221" s="217">
        <v>0</v>
      </c>
      <c r="T221" s="218">
        <f>S221*H221</f>
        <v>0</v>
      </c>
      <c r="U221" s="40"/>
      <c r="V221" s="40"/>
      <c r="W221" s="40"/>
      <c r="X221" s="40"/>
      <c r="Y221" s="40"/>
      <c r="Z221" s="40"/>
      <c r="AA221" s="40"/>
      <c r="AB221" s="40"/>
      <c r="AC221" s="40"/>
      <c r="AD221" s="40"/>
      <c r="AE221" s="40"/>
      <c r="AR221" s="219" t="s">
        <v>220</v>
      </c>
      <c r="AT221" s="219" t="s">
        <v>140</v>
      </c>
      <c r="AU221" s="219" t="s">
        <v>85</v>
      </c>
      <c r="AY221" s="19" t="s">
        <v>132</v>
      </c>
      <c r="BE221" s="220">
        <f>IF(N221="základní",J221,0)</f>
        <v>0</v>
      </c>
      <c r="BF221" s="220">
        <f>IF(N221="snížená",J221,0)</f>
        <v>0</v>
      </c>
      <c r="BG221" s="220">
        <f>IF(N221="zákl. přenesená",J221,0)</f>
        <v>0</v>
      </c>
      <c r="BH221" s="220">
        <f>IF(N221="sníž. přenesená",J221,0)</f>
        <v>0</v>
      </c>
      <c r="BI221" s="220">
        <f>IF(N221="nulová",J221,0)</f>
        <v>0</v>
      </c>
      <c r="BJ221" s="19" t="s">
        <v>83</v>
      </c>
      <c r="BK221" s="220">
        <f>ROUND(I221*H221,2)</f>
        <v>0</v>
      </c>
      <c r="BL221" s="19" t="s">
        <v>220</v>
      </c>
      <c r="BM221" s="219" t="s">
        <v>863</v>
      </c>
    </row>
    <row r="222" s="2" customFormat="1">
      <c r="A222" s="40"/>
      <c r="B222" s="41"/>
      <c r="C222" s="42"/>
      <c r="D222" s="221" t="s">
        <v>142</v>
      </c>
      <c r="E222" s="42"/>
      <c r="F222" s="222" t="s">
        <v>862</v>
      </c>
      <c r="G222" s="42"/>
      <c r="H222" s="42"/>
      <c r="I222" s="223"/>
      <c r="J222" s="42"/>
      <c r="K222" s="42"/>
      <c r="L222" s="46"/>
      <c r="M222" s="224"/>
      <c r="N222" s="225"/>
      <c r="O222" s="86"/>
      <c r="P222" s="86"/>
      <c r="Q222" s="86"/>
      <c r="R222" s="86"/>
      <c r="S222" s="86"/>
      <c r="T222" s="87"/>
      <c r="U222" s="40"/>
      <c r="V222" s="40"/>
      <c r="W222" s="40"/>
      <c r="X222" s="40"/>
      <c r="Y222" s="40"/>
      <c r="Z222" s="40"/>
      <c r="AA222" s="40"/>
      <c r="AB222" s="40"/>
      <c r="AC222" s="40"/>
      <c r="AD222" s="40"/>
      <c r="AE222" s="40"/>
      <c r="AT222" s="19" t="s">
        <v>142</v>
      </c>
      <c r="AU222" s="19" t="s">
        <v>85</v>
      </c>
    </row>
    <row r="223" s="2" customFormat="1">
      <c r="A223" s="40"/>
      <c r="B223" s="41"/>
      <c r="C223" s="42"/>
      <c r="D223" s="226" t="s">
        <v>143</v>
      </c>
      <c r="E223" s="42"/>
      <c r="F223" s="227" t="s">
        <v>864</v>
      </c>
      <c r="G223" s="42"/>
      <c r="H223" s="42"/>
      <c r="I223" s="223"/>
      <c r="J223" s="42"/>
      <c r="K223" s="42"/>
      <c r="L223" s="46"/>
      <c r="M223" s="224"/>
      <c r="N223" s="225"/>
      <c r="O223" s="86"/>
      <c r="P223" s="86"/>
      <c r="Q223" s="86"/>
      <c r="R223" s="86"/>
      <c r="S223" s="86"/>
      <c r="T223" s="87"/>
      <c r="U223" s="40"/>
      <c r="V223" s="40"/>
      <c r="W223" s="40"/>
      <c r="X223" s="40"/>
      <c r="Y223" s="40"/>
      <c r="Z223" s="40"/>
      <c r="AA223" s="40"/>
      <c r="AB223" s="40"/>
      <c r="AC223" s="40"/>
      <c r="AD223" s="40"/>
      <c r="AE223" s="40"/>
      <c r="AT223" s="19" t="s">
        <v>143</v>
      </c>
      <c r="AU223" s="19" t="s">
        <v>85</v>
      </c>
    </row>
    <row r="224" s="2" customFormat="1" ht="37.8" customHeight="1">
      <c r="A224" s="40"/>
      <c r="B224" s="41"/>
      <c r="C224" s="207" t="s">
        <v>165</v>
      </c>
      <c r="D224" s="207" t="s">
        <v>140</v>
      </c>
      <c r="E224" s="208" t="s">
        <v>865</v>
      </c>
      <c r="F224" s="209" t="s">
        <v>866</v>
      </c>
      <c r="G224" s="210" t="s">
        <v>354</v>
      </c>
      <c r="H224" s="211">
        <v>13</v>
      </c>
      <c r="I224" s="212"/>
      <c r="J224" s="213">
        <f>ROUND(I224*H224,2)</f>
        <v>0</v>
      </c>
      <c r="K224" s="214"/>
      <c r="L224" s="46"/>
      <c r="M224" s="215" t="s">
        <v>19</v>
      </c>
      <c r="N224" s="216" t="s">
        <v>46</v>
      </c>
      <c r="O224" s="86"/>
      <c r="P224" s="217">
        <f>O224*H224</f>
        <v>0</v>
      </c>
      <c r="Q224" s="217">
        <v>0.00025000000000000001</v>
      </c>
      <c r="R224" s="217">
        <f>Q224*H224</f>
        <v>0.0032500000000000003</v>
      </c>
      <c r="S224" s="217">
        <v>0</v>
      </c>
      <c r="T224" s="218">
        <f>S224*H224</f>
        <v>0</v>
      </c>
      <c r="U224" s="40"/>
      <c r="V224" s="40"/>
      <c r="W224" s="40"/>
      <c r="X224" s="40"/>
      <c r="Y224" s="40"/>
      <c r="Z224" s="40"/>
      <c r="AA224" s="40"/>
      <c r="AB224" s="40"/>
      <c r="AC224" s="40"/>
      <c r="AD224" s="40"/>
      <c r="AE224" s="40"/>
      <c r="AR224" s="219" t="s">
        <v>220</v>
      </c>
      <c r="AT224" s="219" t="s">
        <v>140</v>
      </c>
      <c r="AU224" s="219" t="s">
        <v>85</v>
      </c>
      <c r="AY224" s="19" t="s">
        <v>132</v>
      </c>
      <c r="BE224" s="220">
        <f>IF(N224="základní",J224,0)</f>
        <v>0</v>
      </c>
      <c r="BF224" s="220">
        <f>IF(N224="snížená",J224,0)</f>
        <v>0</v>
      </c>
      <c r="BG224" s="220">
        <f>IF(N224="zákl. přenesená",J224,0)</f>
        <v>0</v>
      </c>
      <c r="BH224" s="220">
        <f>IF(N224="sníž. přenesená",J224,0)</f>
        <v>0</v>
      </c>
      <c r="BI224" s="220">
        <f>IF(N224="nulová",J224,0)</f>
        <v>0</v>
      </c>
      <c r="BJ224" s="19" t="s">
        <v>83</v>
      </c>
      <c r="BK224" s="220">
        <f>ROUND(I224*H224,2)</f>
        <v>0</v>
      </c>
      <c r="BL224" s="19" t="s">
        <v>220</v>
      </c>
      <c r="BM224" s="219" t="s">
        <v>867</v>
      </c>
    </row>
    <row r="225" s="2" customFormat="1">
      <c r="A225" s="40"/>
      <c r="B225" s="41"/>
      <c r="C225" s="42"/>
      <c r="D225" s="221" t="s">
        <v>142</v>
      </c>
      <c r="E225" s="42"/>
      <c r="F225" s="222" t="s">
        <v>866</v>
      </c>
      <c r="G225" s="42"/>
      <c r="H225" s="42"/>
      <c r="I225" s="223"/>
      <c r="J225" s="42"/>
      <c r="K225" s="42"/>
      <c r="L225" s="46"/>
      <c r="M225" s="224"/>
      <c r="N225" s="225"/>
      <c r="O225" s="86"/>
      <c r="P225" s="86"/>
      <c r="Q225" s="86"/>
      <c r="R225" s="86"/>
      <c r="S225" s="86"/>
      <c r="T225" s="87"/>
      <c r="U225" s="40"/>
      <c r="V225" s="40"/>
      <c r="W225" s="40"/>
      <c r="X225" s="40"/>
      <c r="Y225" s="40"/>
      <c r="Z225" s="40"/>
      <c r="AA225" s="40"/>
      <c r="AB225" s="40"/>
      <c r="AC225" s="40"/>
      <c r="AD225" s="40"/>
      <c r="AE225" s="40"/>
      <c r="AT225" s="19" t="s">
        <v>142</v>
      </c>
      <c r="AU225" s="19" t="s">
        <v>85</v>
      </c>
    </row>
    <row r="226" s="2" customFormat="1">
      <c r="A226" s="40"/>
      <c r="B226" s="41"/>
      <c r="C226" s="42"/>
      <c r="D226" s="226" t="s">
        <v>143</v>
      </c>
      <c r="E226" s="42"/>
      <c r="F226" s="227" t="s">
        <v>868</v>
      </c>
      <c r="G226" s="42"/>
      <c r="H226" s="42"/>
      <c r="I226" s="223"/>
      <c r="J226" s="42"/>
      <c r="K226" s="42"/>
      <c r="L226" s="46"/>
      <c r="M226" s="224"/>
      <c r="N226" s="225"/>
      <c r="O226" s="86"/>
      <c r="P226" s="86"/>
      <c r="Q226" s="86"/>
      <c r="R226" s="86"/>
      <c r="S226" s="86"/>
      <c r="T226" s="87"/>
      <c r="U226" s="40"/>
      <c r="V226" s="40"/>
      <c r="W226" s="40"/>
      <c r="X226" s="40"/>
      <c r="Y226" s="40"/>
      <c r="Z226" s="40"/>
      <c r="AA226" s="40"/>
      <c r="AB226" s="40"/>
      <c r="AC226" s="40"/>
      <c r="AD226" s="40"/>
      <c r="AE226" s="40"/>
      <c r="AT226" s="19" t="s">
        <v>143</v>
      </c>
      <c r="AU226" s="19" t="s">
        <v>85</v>
      </c>
    </row>
    <row r="227" s="2" customFormat="1" ht="33" customHeight="1">
      <c r="A227" s="40"/>
      <c r="B227" s="41"/>
      <c r="C227" s="207" t="s">
        <v>869</v>
      </c>
      <c r="D227" s="207" t="s">
        <v>140</v>
      </c>
      <c r="E227" s="208" t="s">
        <v>870</v>
      </c>
      <c r="F227" s="209" t="s">
        <v>871</v>
      </c>
      <c r="G227" s="210" t="s">
        <v>354</v>
      </c>
      <c r="H227" s="211">
        <v>13</v>
      </c>
      <c r="I227" s="212"/>
      <c r="J227" s="213">
        <f>ROUND(I227*H227,2)</f>
        <v>0</v>
      </c>
      <c r="K227" s="214"/>
      <c r="L227" s="46"/>
      <c r="M227" s="215" t="s">
        <v>19</v>
      </c>
      <c r="N227" s="216" t="s">
        <v>46</v>
      </c>
      <c r="O227" s="86"/>
      <c r="P227" s="217">
        <f>O227*H227</f>
        <v>0</v>
      </c>
      <c r="Q227" s="217">
        <v>0.00013999999999999999</v>
      </c>
      <c r="R227" s="217">
        <f>Q227*H227</f>
        <v>0.0018199999999999998</v>
      </c>
      <c r="S227" s="217">
        <v>0</v>
      </c>
      <c r="T227" s="218">
        <f>S227*H227</f>
        <v>0</v>
      </c>
      <c r="U227" s="40"/>
      <c r="V227" s="40"/>
      <c r="W227" s="40"/>
      <c r="X227" s="40"/>
      <c r="Y227" s="40"/>
      <c r="Z227" s="40"/>
      <c r="AA227" s="40"/>
      <c r="AB227" s="40"/>
      <c r="AC227" s="40"/>
      <c r="AD227" s="40"/>
      <c r="AE227" s="40"/>
      <c r="AR227" s="219" t="s">
        <v>220</v>
      </c>
      <c r="AT227" s="219" t="s">
        <v>140</v>
      </c>
      <c r="AU227" s="219" t="s">
        <v>85</v>
      </c>
      <c r="AY227" s="19" t="s">
        <v>132</v>
      </c>
      <c r="BE227" s="220">
        <f>IF(N227="základní",J227,0)</f>
        <v>0</v>
      </c>
      <c r="BF227" s="220">
        <f>IF(N227="snížená",J227,0)</f>
        <v>0</v>
      </c>
      <c r="BG227" s="220">
        <f>IF(N227="zákl. přenesená",J227,0)</f>
        <v>0</v>
      </c>
      <c r="BH227" s="220">
        <f>IF(N227="sníž. přenesená",J227,0)</f>
        <v>0</v>
      </c>
      <c r="BI227" s="220">
        <f>IF(N227="nulová",J227,0)</f>
        <v>0</v>
      </c>
      <c r="BJ227" s="19" t="s">
        <v>83</v>
      </c>
      <c r="BK227" s="220">
        <f>ROUND(I227*H227,2)</f>
        <v>0</v>
      </c>
      <c r="BL227" s="19" t="s">
        <v>220</v>
      </c>
      <c r="BM227" s="219" t="s">
        <v>872</v>
      </c>
    </row>
    <row r="228" s="2" customFormat="1">
      <c r="A228" s="40"/>
      <c r="B228" s="41"/>
      <c r="C228" s="42"/>
      <c r="D228" s="221" t="s">
        <v>142</v>
      </c>
      <c r="E228" s="42"/>
      <c r="F228" s="222" t="s">
        <v>873</v>
      </c>
      <c r="G228" s="42"/>
      <c r="H228" s="42"/>
      <c r="I228" s="223"/>
      <c r="J228" s="42"/>
      <c r="K228" s="42"/>
      <c r="L228" s="46"/>
      <c r="M228" s="224"/>
      <c r="N228" s="225"/>
      <c r="O228" s="86"/>
      <c r="P228" s="86"/>
      <c r="Q228" s="86"/>
      <c r="R228" s="86"/>
      <c r="S228" s="86"/>
      <c r="T228" s="87"/>
      <c r="U228" s="40"/>
      <c r="V228" s="40"/>
      <c r="W228" s="40"/>
      <c r="X228" s="40"/>
      <c r="Y228" s="40"/>
      <c r="Z228" s="40"/>
      <c r="AA228" s="40"/>
      <c r="AB228" s="40"/>
      <c r="AC228" s="40"/>
      <c r="AD228" s="40"/>
      <c r="AE228" s="40"/>
      <c r="AT228" s="19" t="s">
        <v>142</v>
      </c>
      <c r="AU228" s="19" t="s">
        <v>85</v>
      </c>
    </row>
    <row r="229" s="2" customFormat="1">
      <c r="A229" s="40"/>
      <c r="B229" s="41"/>
      <c r="C229" s="42"/>
      <c r="D229" s="226" t="s">
        <v>143</v>
      </c>
      <c r="E229" s="42"/>
      <c r="F229" s="227" t="s">
        <v>874</v>
      </c>
      <c r="G229" s="42"/>
      <c r="H229" s="42"/>
      <c r="I229" s="223"/>
      <c r="J229" s="42"/>
      <c r="K229" s="42"/>
      <c r="L229" s="46"/>
      <c r="M229" s="224"/>
      <c r="N229" s="225"/>
      <c r="O229" s="86"/>
      <c r="P229" s="86"/>
      <c r="Q229" s="86"/>
      <c r="R229" s="86"/>
      <c r="S229" s="86"/>
      <c r="T229" s="87"/>
      <c r="U229" s="40"/>
      <c r="V229" s="40"/>
      <c r="W229" s="40"/>
      <c r="X229" s="40"/>
      <c r="Y229" s="40"/>
      <c r="Z229" s="40"/>
      <c r="AA229" s="40"/>
      <c r="AB229" s="40"/>
      <c r="AC229" s="40"/>
      <c r="AD229" s="40"/>
      <c r="AE229" s="40"/>
      <c r="AT229" s="19" t="s">
        <v>143</v>
      </c>
      <c r="AU229" s="19" t="s">
        <v>85</v>
      </c>
    </row>
    <row r="230" s="2" customFormat="1" ht="21.75" customHeight="1">
      <c r="A230" s="40"/>
      <c r="B230" s="41"/>
      <c r="C230" s="207" t="s">
        <v>875</v>
      </c>
      <c r="D230" s="207" t="s">
        <v>140</v>
      </c>
      <c r="E230" s="208" t="s">
        <v>876</v>
      </c>
      <c r="F230" s="209" t="s">
        <v>877</v>
      </c>
      <c r="G230" s="210" t="s">
        <v>354</v>
      </c>
      <c r="H230" s="211">
        <v>4</v>
      </c>
      <c r="I230" s="212"/>
      <c r="J230" s="213">
        <f>ROUND(I230*H230,2)</f>
        <v>0</v>
      </c>
      <c r="K230" s="214"/>
      <c r="L230" s="46"/>
      <c r="M230" s="215" t="s">
        <v>19</v>
      </c>
      <c r="N230" s="216" t="s">
        <v>46</v>
      </c>
      <c r="O230" s="86"/>
      <c r="P230" s="217">
        <f>O230*H230</f>
        <v>0</v>
      </c>
      <c r="Q230" s="217">
        <v>0.00052999999999999998</v>
      </c>
      <c r="R230" s="217">
        <f>Q230*H230</f>
        <v>0.0021199999999999999</v>
      </c>
      <c r="S230" s="217">
        <v>0</v>
      </c>
      <c r="T230" s="218">
        <f>S230*H230</f>
        <v>0</v>
      </c>
      <c r="U230" s="40"/>
      <c r="V230" s="40"/>
      <c r="W230" s="40"/>
      <c r="X230" s="40"/>
      <c r="Y230" s="40"/>
      <c r="Z230" s="40"/>
      <c r="AA230" s="40"/>
      <c r="AB230" s="40"/>
      <c r="AC230" s="40"/>
      <c r="AD230" s="40"/>
      <c r="AE230" s="40"/>
      <c r="AR230" s="219" t="s">
        <v>220</v>
      </c>
      <c r="AT230" s="219" t="s">
        <v>140</v>
      </c>
      <c r="AU230" s="219" t="s">
        <v>85</v>
      </c>
      <c r="AY230" s="19" t="s">
        <v>132</v>
      </c>
      <c r="BE230" s="220">
        <f>IF(N230="základní",J230,0)</f>
        <v>0</v>
      </c>
      <c r="BF230" s="220">
        <f>IF(N230="snížená",J230,0)</f>
        <v>0</v>
      </c>
      <c r="BG230" s="220">
        <f>IF(N230="zákl. přenesená",J230,0)</f>
        <v>0</v>
      </c>
      <c r="BH230" s="220">
        <f>IF(N230="sníž. přenesená",J230,0)</f>
        <v>0</v>
      </c>
      <c r="BI230" s="220">
        <f>IF(N230="nulová",J230,0)</f>
        <v>0</v>
      </c>
      <c r="BJ230" s="19" t="s">
        <v>83</v>
      </c>
      <c r="BK230" s="220">
        <f>ROUND(I230*H230,2)</f>
        <v>0</v>
      </c>
      <c r="BL230" s="19" t="s">
        <v>220</v>
      </c>
      <c r="BM230" s="219" t="s">
        <v>878</v>
      </c>
    </row>
    <row r="231" s="2" customFormat="1">
      <c r="A231" s="40"/>
      <c r="B231" s="41"/>
      <c r="C231" s="42"/>
      <c r="D231" s="221" t="s">
        <v>142</v>
      </c>
      <c r="E231" s="42"/>
      <c r="F231" s="222" t="s">
        <v>879</v>
      </c>
      <c r="G231" s="42"/>
      <c r="H231" s="42"/>
      <c r="I231" s="223"/>
      <c r="J231" s="42"/>
      <c r="K231" s="42"/>
      <c r="L231" s="46"/>
      <c r="M231" s="224"/>
      <c r="N231" s="225"/>
      <c r="O231" s="86"/>
      <c r="P231" s="86"/>
      <c r="Q231" s="86"/>
      <c r="R231" s="86"/>
      <c r="S231" s="86"/>
      <c r="T231" s="87"/>
      <c r="U231" s="40"/>
      <c r="V231" s="40"/>
      <c r="W231" s="40"/>
      <c r="X231" s="40"/>
      <c r="Y231" s="40"/>
      <c r="Z231" s="40"/>
      <c r="AA231" s="40"/>
      <c r="AB231" s="40"/>
      <c r="AC231" s="40"/>
      <c r="AD231" s="40"/>
      <c r="AE231" s="40"/>
      <c r="AT231" s="19" t="s">
        <v>142</v>
      </c>
      <c r="AU231" s="19" t="s">
        <v>85</v>
      </c>
    </row>
    <row r="232" s="2" customFormat="1">
      <c r="A232" s="40"/>
      <c r="B232" s="41"/>
      <c r="C232" s="42"/>
      <c r="D232" s="226" t="s">
        <v>143</v>
      </c>
      <c r="E232" s="42"/>
      <c r="F232" s="227" t="s">
        <v>880</v>
      </c>
      <c r="G232" s="42"/>
      <c r="H232" s="42"/>
      <c r="I232" s="223"/>
      <c r="J232" s="42"/>
      <c r="K232" s="42"/>
      <c r="L232" s="46"/>
      <c r="M232" s="224"/>
      <c r="N232" s="225"/>
      <c r="O232" s="86"/>
      <c r="P232" s="86"/>
      <c r="Q232" s="86"/>
      <c r="R232" s="86"/>
      <c r="S232" s="86"/>
      <c r="T232" s="87"/>
      <c r="U232" s="40"/>
      <c r="V232" s="40"/>
      <c r="W232" s="40"/>
      <c r="X232" s="40"/>
      <c r="Y232" s="40"/>
      <c r="Z232" s="40"/>
      <c r="AA232" s="40"/>
      <c r="AB232" s="40"/>
      <c r="AC232" s="40"/>
      <c r="AD232" s="40"/>
      <c r="AE232" s="40"/>
      <c r="AT232" s="19" t="s">
        <v>143</v>
      </c>
      <c r="AU232" s="19" t="s">
        <v>85</v>
      </c>
    </row>
    <row r="233" s="2" customFormat="1" ht="21.75" customHeight="1">
      <c r="A233" s="40"/>
      <c r="B233" s="41"/>
      <c r="C233" s="207" t="s">
        <v>881</v>
      </c>
      <c r="D233" s="207" t="s">
        <v>140</v>
      </c>
      <c r="E233" s="208" t="s">
        <v>882</v>
      </c>
      <c r="F233" s="209" t="s">
        <v>883</v>
      </c>
      <c r="G233" s="210" t="s">
        <v>354</v>
      </c>
      <c r="H233" s="211">
        <v>2</v>
      </c>
      <c r="I233" s="212"/>
      <c r="J233" s="213">
        <f>ROUND(I233*H233,2)</f>
        <v>0</v>
      </c>
      <c r="K233" s="214"/>
      <c r="L233" s="46"/>
      <c r="M233" s="215" t="s">
        <v>19</v>
      </c>
      <c r="N233" s="216" t="s">
        <v>46</v>
      </c>
      <c r="O233" s="86"/>
      <c r="P233" s="217">
        <f>O233*H233</f>
        <v>0</v>
      </c>
      <c r="Q233" s="217">
        <v>0.00058</v>
      </c>
      <c r="R233" s="217">
        <f>Q233*H233</f>
        <v>0.00116</v>
      </c>
      <c r="S233" s="217">
        <v>0</v>
      </c>
      <c r="T233" s="218">
        <f>S233*H233</f>
        <v>0</v>
      </c>
      <c r="U233" s="40"/>
      <c r="V233" s="40"/>
      <c r="W233" s="40"/>
      <c r="X233" s="40"/>
      <c r="Y233" s="40"/>
      <c r="Z233" s="40"/>
      <c r="AA233" s="40"/>
      <c r="AB233" s="40"/>
      <c r="AC233" s="40"/>
      <c r="AD233" s="40"/>
      <c r="AE233" s="40"/>
      <c r="AR233" s="219" t="s">
        <v>220</v>
      </c>
      <c r="AT233" s="219" t="s">
        <v>140</v>
      </c>
      <c r="AU233" s="219" t="s">
        <v>85</v>
      </c>
      <c r="AY233" s="19" t="s">
        <v>132</v>
      </c>
      <c r="BE233" s="220">
        <f>IF(N233="základní",J233,0)</f>
        <v>0</v>
      </c>
      <c r="BF233" s="220">
        <f>IF(N233="snížená",J233,0)</f>
        <v>0</v>
      </c>
      <c r="BG233" s="220">
        <f>IF(N233="zákl. přenesená",J233,0)</f>
        <v>0</v>
      </c>
      <c r="BH233" s="220">
        <f>IF(N233="sníž. přenesená",J233,0)</f>
        <v>0</v>
      </c>
      <c r="BI233" s="220">
        <f>IF(N233="nulová",J233,0)</f>
        <v>0</v>
      </c>
      <c r="BJ233" s="19" t="s">
        <v>83</v>
      </c>
      <c r="BK233" s="220">
        <f>ROUND(I233*H233,2)</f>
        <v>0</v>
      </c>
      <c r="BL233" s="19" t="s">
        <v>220</v>
      </c>
      <c r="BM233" s="219" t="s">
        <v>884</v>
      </c>
    </row>
    <row r="234" s="2" customFormat="1">
      <c r="A234" s="40"/>
      <c r="B234" s="41"/>
      <c r="C234" s="42"/>
      <c r="D234" s="221" t="s">
        <v>142</v>
      </c>
      <c r="E234" s="42"/>
      <c r="F234" s="222" t="s">
        <v>885</v>
      </c>
      <c r="G234" s="42"/>
      <c r="H234" s="42"/>
      <c r="I234" s="223"/>
      <c r="J234" s="42"/>
      <c r="K234" s="42"/>
      <c r="L234" s="46"/>
      <c r="M234" s="224"/>
      <c r="N234" s="225"/>
      <c r="O234" s="86"/>
      <c r="P234" s="86"/>
      <c r="Q234" s="86"/>
      <c r="R234" s="86"/>
      <c r="S234" s="86"/>
      <c r="T234" s="87"/>
      <c r="U234" s="40"/>
      <c r="V234" s="40"/>
      <c r="W234" s="40"/>
      <c r="X234" s="40"/>
      <c r="Y234" s="40"/>
      <c r="Z234" s="40"/>
      <c r="AA234" s="40"/>
      <c r="AB234" s="40"/>
      <c r="AC234" s="40"/>
      <c r="AD234" s="40"/>
      <c r="AE234" s="40"/>
      <c r="AT234" s="19" t="s">
        <v>142</v>
      </c>
      <c r="AU234" s="19" t="s">
        <v>85</v>
      </c>
    </row>
    <row r="235" s="2" customFormat="1">
      <c r="A235" s="40"/>
      <c r="B235" s="41"/>
      <c r="C235" s="42"/>
      <c r="D235" s="226" t="s">
        <v>143</v>
      </c>
      <c r="E235" s="42"/>
      <c r="F235" s="227" t="s">
        <v>886</v>
      </c>
      <c r="G235" s="42"/>
      <c r="H235" s="42"/>
      <c r="I235" s="223"/>
      <c r="J235" s="42"/>
      <c r="K235" s="42"/>
      <c r="L235" s="46"/>
      <c r="M235" s="224"/>
      <c r="N235" s="225"/>
      <c r="O235" s="86"/>
      <c r="P235" s="86"/>
      <c r="Q235" s="86"/>
      <c r="R235" s="86"/>
      <c r="S235" s="86"/>
      <c r="T235" s="87"/>
      <c r="U235" s="40"/>
      <c r="V235" s="40"/>
      <c r="W235" s="40"/>
      <c r="X235" s="40"/>
      <c r="Y235" s="40"/>
      <c r="Z235" s="40"/>
      <c r="AA235" s="40"/>
      <c r="AB235" s="40"/>
      <c r="AC235" s="40"/>
      <c r="AD235" s="40"/>
      <c r="AE235" s="40"/>
      <c r="AT235" s="19" t="s">
        <v>143</v>
      </c>
      <c r="AU235" s="19" t="s">
        <v>85</v>
      </c>
    </row>
    <row r="236" s="2" customFormat="1" ht="21.75" customHeight="1">
      <c r="A236" s="40"/>
      <c r="B236" s="41"/>
      <c r="C236" s="207" t="s">
        <v>887</v>
      </c>
      <c r="D236" s="207" t="s">
        <v>140</v>
      </c>
      <c r="E236" s="208" t="s">
        <v>888</v>
      </c>
      <c r="F236" s="209" t="s">
        <v>889</v>
      </c>
      <c r="G236" s="210" t="s">
        <v>354</v>
      </c>
      <c r="H236" s="211">
        <v>2</v>
      </c>
      <c r="I236" s="212"/>
      <c r="J236" s="213">
        <f>ROUND(I236*H236,2)</f>
        <v>0</v>
      </c>
      <c r="K236" s="214"/>
      <c r="L236" s="46"/>
      <c r="M236" s="215" t="s">
        <v>19</v>
      </c>
      <c r="N236" s="216" t="s">
        <v>46</v>
      </c>
      <c r="O236" s="86"/>
      <c r="P236" s="217">
        <f>O236*H236</f>
        <v>0</v>
      </c>
      <c r="Q236" s="217">
        <v>0.00069999999999999999</v>
      </c>
      <c r="R236" s="217">
        <f>Q236*H236</f>
        <v>0.0014</v>
      </c>
      <c r="S236" s="217">
        <v>0</v>
      </c>
      <c r="T236" s="218">
        <f>S236*H236</f>
        <v>0</v>
      </c>
      <c r="U236" s="40"/>
      <c r="V236" s="40"/>
      <c r="W236" s="40"/>
      <c r="X236" s="40"/>
      <c r="Y236" s="40"/>
      <c r="Z236" s="40"/>
      <c r="AA236" s="40"/>
      <c r="AB236" s="40"/>
      <c r="AC236" s="40"/>
      <c r="AD236" s="40"/>
      <c r="AE236" s="40"/>
      <c r="AR236" s="219" t="s">
        <v>220</v>
      </c>
      <c r="AT236" s="219" t="s">
        <v>140</v>
      </c>
      <c r="AU236" s="219" t="s">
        <v>85</v>
      </c>
      <c r="AY236" s="19" t="s">
        <v>132</v>
      </c>
      <c r="BE236" s="220">
        <f>IF(N236="základní",J236,0)</f>
        <v>0</v>
      </c>
      <c r="BF236" s="220">
        <f>IF(N236="snížená",J236,0)</f>
        <v>0</v>
      </c>
      <c r="BG236" s="220">
        <f>IF(N236="zákl. přenesená",J236,0)</f>
        <v>0</v>
      </c>
      <c r="BH236" s="220">
        <f>IF(N236="sníž. přenesená",J236,0)</f>
        <v>0</v>
      </c>
      <c r="BI236" s="220">
        <f>IF(N236="nulová",J236,0)</f>
        <v>0</v>
      </c>
      <c r="BJ236" s="19" t="s">
        <v>83</v>
      </c>
      <c r="BK236" s="220">
        <f>ROUND(I236*H236,2)</f>
        <v>0</v>
      </c>
      <c r="BL236" s="19" t="s">
        <v>220</v>
      </c>
      <c r="BM236" s="219" t="s">
        <v>890</v>
      </c>
    </row>
    <row r="237" s="2" customFormat="1">
      <c r="A237" s="40"/>
      <c r="B237" s="41"/>
      <c r="C237" s="42"/>
      <c r="D237" s="221" t="s">
        <v>142</v>
      </c>
      <c r="E237" s="42"/>
      <c r="F237" s="222" t="s">
        <v>891</v>
      </c>
      <c r="G237" s="42"/>
      <c r="H237" s="42"/>
      <c r="I237" s="223"/>
      <c r="J237" s="42"/>
      <c r="K237" s="42"/>
      <c r="L237" s="46"/>
      <c r="M237" s="224"/>
      <c r="N237" s="225"/>
      <c r="O237" s="86"/>
      <c r="P237" s="86"/>
      <c r="Q237" s="86"/>
      <c r="R237" s="86"/>
      <c r="S237" s="86"/>
      <c r="T237" s="87"/>
      <c r="U237" s="40"/>
      <c r="V237" s="40"/>
      <c r="W237" s="40"/>
      <c r="X237" s="40"/>
      <c r="Y237" s="40"/>
      <c r="Z237" s="40"/>
      <c r="AA237" s="40"/>
      <c r="AB237" s="40"/>
      <c r="AC237" s="40"/>
      <c r="AD237" s="40"/>
      <c r="AE237" s="40"/>
      <c r="AT237" s="19" t="s">
        <v>142</v>
      </c>
      <c r="AU237" s="19" t="s">
        <v>85</v>
      </c>
    </row>
    <row r="238" s="2" customFormat="1">
      <c r="A238" s="40"/>
      <c r="B238" s="41"/>
      <c r="C238" s="42"/>
      <c r="D238" s="226" t="s">
        <v>143</v>
      </c>
      <c r="E238" s="42"/>
      <c r="F238" s="227" t="s">
        <v>892</v>
      </c>
      <c r="G238" s="42"/>
      <c r="H238" s="42"/>
      <c r="I238" s="223"/>
      <c r="J238" s="42"/>
      <c r="K238" s="42"/>
      <c r="L238" s="46"/>
      <c r="M238" s="224"/>
      <c r="N238" s="225"/>
      <c r="O238" s="86"/>
      <c r="P238" s="86"/>
      <c r="Q238" s="86"/>
      <c r="R238" s="86"/>
      <c r="S238" s="86"/>
      <c r="T238" s="87"/>
      <c r="U238" s="40"/>
      <c r="V238" s="40"/>
      <c r="W238" s="40"/>
      <c r="X238" s="40"/>
      <c r="Y238" s="40"/>
      <c r="Z238" s="40"/>
      <c r="AA238" s="40"/>
      <c r="AB238" s="40"/>
      <c r="AC238" s="40"/>
      <c r="AD238" s="40"/>
      <c r="AE238" s="40"/>
      <c r="AT238" s="19" t="s">
        <v>143</v>
      </c>
      <c r="AU238" s="19" t="s">
        <v>85</v>
      </c>
    </row>
    <row r="239" s="2" customFormat="1" ht="21.75" customHeight="1">
      <c r="A239" s="40"/>
      <c r="B239" s="41"/>
      <c r="C239" s="207" t="s">
        <v>893</v>
      </c>
      <c r="D239" s="207" t="s">
        <v>140</v>
      </c>
      <c r="E239" s="208" t="s">
        <v>894</v>
      </c>
      <c r="F239" s="209" t="s">
        <v>895</v>
      </c>
      <c r="G239" s="210" t="s">
        <v>354</v>
      </c>
      <c r="H239" s="211">
        <v>4</v>
      </c>
      <c r="I239" s="212"/>
      <c r="J239" s="213">
        <f>ROUND(I239*H239,2)</f>
        <v>0</v>
      </c>
      <c r="K239" s="214"/>
      <c r="L239" s="46"/>
      <c r="M239" s="215" t="s">
        <v>19</v>
      </c>
      <c r="N239" s="216" t="s">
        <v>46</v>
      </c>
      <c r="O239" s="86"/>
      <c r="P239" s="217">
        <f>O239*H239</f>
        <v>0</v>
      </c>
      <c r="Q239" s="217">
        <v>0.00077999999999999999</v>
      </c>
      <c r="R239" s="217">
        <f>Q239*H239</f>
        <v>0.0031199999999999999</v>
      </c>
      <c r="S239" s="217">
        <v>0</v>
      </c>
      <c r="T239" s="218">
        <f>S239*H239</f>
        <v>0</v>
      </c>
      <c r="U239" s="40"/>
      <c r="V239" s="40"/>
      <c r="W239" s="40"/>
      <c r="X239" s="40"/>
      <c r="Y239" s="40"/>
      <c r="Z239" s="40"/>
      <c r="AA239" s="40"/>
      <c r="AB239" s="40"/>
      <c r="AC239" s="40"/>
      <c r="AD239" s="40"/>
      <c r="AE239" s="40"/>
      <c r="AR239" s="219" t="s">
        <v>220</v>
      </c>
      <c r="AT239" s="219" t="s">
        <v>140</v>
      </c>
      <c r="AU239" s="219" t="s">
        <v>85</v>
      </c>
      <c r="AY239" s="19" t="s">
        <v>132</v>
      </c>
      <c r="BE239" s="220">
        <f>IF(N239="základní",J239,0)</f>
        <v>0</v>
      </c>
      <c r="BF239" s="220">
        <f>IF(N239="snížená",J239,0)</f>
        <v>0</v>
      </c>
      <c r="BG239" s="220">
        <f>IF(N239="zákl. přenesená",J239,0)</f>
        <v>0</v>
      </c>
      <c r="BH239" s="220">
        <f>IF(N239="sníž. přenesená",J239,0)</f>
        <v>0</v>
      </c>
      <c r="BI239" s="220">
        <f>IF(N239="nulová",J239,0)</f>
        <v>0</v>
      </c>
      <c r="BJ239" s="19" t="s">
        <v>83</v>
      </c>
      <c r="BK239" s="220">
        <f>ROUND(I239*H239,2)</f>
        <v>0</v>
      </c>
      <c r="BL239" s="19" t="s">
        <v>220</v>
      </c>
      <c r="BM239" s="219" t="s">
        <v>896</v>
      </c>
    </row>
    <row r="240" s="2" customFormat="1">
      <c r="A240" s="40"/>
      <c r="B240" s="41"/>
      <c r="C240" s="42"/>
      <c r="D240" s="221" t="s">
        <v>142</v>
      </c>
      <c r="E240" s="42"/>
      <c r="F240" s="222" t="s">
        <v>897</v>
      </c>
      <c r="G240" s="42"/>
      <c r="H240" s="42"/>
      <c r="I240" s="223"/>
      <c r="J240" s="42"/>
      <c r="K240" s="42"/>
      <c r="L240" s="46"/>
      <c r="M240" s="224"/>
      <c r="N240" s="225"/>
      <c r="O240" s="86"/>
      <c r="P240" s="86"/>
      <c r="Q240" s="86"/>
      <c r="R240" s="86"/>
      <c r="S240" s="86"/>
      <c r="T240" s="87"/>
      <c r="U240" s="40"/>
      <c r="V240" s="40"/>
      <c r="W240" s="40"/>
      <c r="X240" s="40"/>
      <c r="Y240" s="40"/>
      <c r="Z240" s="40"/>
      <c r="AA240" s="40"/>
      <c r="AB240" s="40"/>
      <c r="AC240" s="40"/>
      <c r="AD240" s="40"/>
      <c r="AE240" s="40"/>
      <c r="AT240" s="19" t="s">
        <v>142</v>
      </c>
      <c r="AU240" s="19" t="s">
        <v>85</v>
      </c>
    </row>
    <row r="241" s="2" customFormat="1">
      <c r="A241" s="40"/>
      <c r="B241" s="41"/>
      <c r="C241" s="42"/>
      <c r="D241" s="226" t="s">
        <v>143</v>
      </c>
      <c r="E241" s="42"/>
      <c r="F241" s="227" t="s">
        <v>898</v>
      </c>
      <c r="G241" s="42"/>
      <c r="H241" s="42"/>
      <c r="I241" s="223"/>
      <c r="J241" s="42"/>
      <c r="K241" s="42"/>
      <c r="L241" s="46"/>
      <c r="M241" s="224"/>
      <c r="N241" s="225"/>
      <c r="O241" s="86"/>
      <c r="P241" s="86"/>
      <c r="Q241" s="86"/>
      <c r="R241" s="86"/>
      <c r="S241" s="86"/>
      <c r="T241" s="87"/>
      <c r="U241" s="40"/>
      <c r="V241" s="40"/>
      <c r="W241" s="40"/>
      <c r="X241" s="40"/>
      <c r="Y241" s="40"/>
      <c r="Z241" s="40"/>
      <c r="AA241" s="40"/>
      <c r="AB241" s="40"/>
      <c r="AC241" s="40"/>
      <c r="AD241" s="40"/>
      <c r="AE241" s="40"/>
      <c r="AT241" s="19" t="s">
        <v>143</v>
      </c>
      <c r="AU241" s="19" t="s">
        <v>85</v>
      </c>
    </row>
    <row r="242" s="2" customFormat="1" ht="24.15" customHeight="1">
      <c r="A242" s="40"/>
      <c r="B242" s="41"/>
      <c r="C242" s="207" t="s">
        <v>899</v>
      </c>
      <c r="D242" s="207" t="s">
        <v>140</v>
      </c>
      <c r="E242" s="208" t="s">
        <v>900</v>
      </c>
      <c r="F242" s="209" t="s">
        <v>901</v>
      </c>
      <c r="G242" s="210" t="s">
        <v>354</v>
      </c>
      <c r="H242" s="211">
        <v>13</v>
      </c>
      <c r="I242" s="212"/>
      <c r="J242" s="213">
        <f>ROUND(I242*H242,2)</f>
        <v>0</v>
      </c>
      <c r="K242" s="214"/>
      <c r="L242" s="46"/>
      <c r="M242" s="215" t="s">
        <v>19</v>
      </c>
      <c r="N242" s="216" t="s">
        <v>46</v>
      </c>
      <c r="O242" s="86"/>
      <c r="P242" s="217">
        <f>O242*H242</f>
        <v>0</v>
      </c>
      <c r="Q242" s="217">
        <v>0.00023000000000000001</v>
      </c>
      <c r="R242" s="217">
        <f>Q242*H242</f>
        <v>0.00299</v>
      </c>
      <c r="S242" s="217">
        <v>0</v>
      </c>
      <c r="T242" s="218">
        <f>S242*H242</f>
        <v>0</v>
      </c>
      <c r="U242" s="40"/>
      <c r="V242" s="40"/>
      <c r="W242" s="40"/>
      <c r="X242" s="40"/>
      <c r="Y242" s="40"/>
      <c r="Z242" s="40"/>
      <c r="AA242" s="40"/>
      <c r="AB242" s="40"/>
      <c r="AC242" s="40"/>
      <c r="AD242" s="40"/>
      <c r="AE242" s="40"/>
      <c r="AR242" s="219" t="s">
        <v>220</v>
      </c>
      <c r="AT242" s="219" t="s">
        <v>140</v>
      </c>
      <c r="AU242" s="219" t="s">
        <v>85</v>
      </c>
      <c r="AY242" s="19" t="s">
        <v>132</v>
      </c>
      <c r="BE242" s="220">
        <f>IF(N242="základní",J242,0)</f>
        <v>0</v>
      </c>
      <c r="BF242" s="220">
        <f>IF(N242="snížená",J242,0)</f>
        <v>0</v>
      </c>
      <c r="BG242" s="220">
        <f>IF(N242="zákl. přenesená",J242,0)</f>
        <v>0</v>
      </c>
      <c r="BH242" s="220">
        <f>IF(N242="sníž. přenesená",J242,0)</f>
        <v>0</v>
      </c>
      <c r="BI242" s="220">
        <f>IF(N242="nulová",J242,0)</f>
        <v>0</v>
      </c>
      <c r="BJ242" s="19" t="s">
        <v>83</v>
      </c>
      <c r="BK242" s="220">
        <f>ROUND(I242*H242,2)</f>
        <v>0</v>
      </c>
      <c r="BL242" s="19" t="s">
        <v>220</v>
      </c>
      <c r="BM242" s="219" t="s">
        <v>902</v>
      </c>
    </row>
    <row r="243" s="2" customFormat="1">
      <c r="A243" s="40"/>
      <c r="B243" s="41"/>
      <c r="C243" s="42"/>
      <c r="D243" s="221" t="s">
        <v>142</v>
      </c>
      <c r="E243" s="42"/>
      <c r="F243" s="222" t="s">
        <v>903</v>
      </c>
      <c r="G243" s="42"/>
      <c r="H243" s="42"/>
      <c r="I243" s="223"/>
      <c r="J243" s="42"/>
      <c r="K243" s="42"/>
      <c r="L243" s="46"/>
      <c r="M243" s="224"/>
      <c r="N243" s="225"/>
      <c r="O243" s="86"/>
      <c r="P243" s="86"/>
      <c r="Q243" s="86"/>
      <c r="R243" s="86"/>
      <c r="S243" s="86"/>
      <c r="T243" s="87"/>
      <c r="U243" s="40"/>
      <c r="V243" s="40"/>
      <c r="W243" s="40"/>
      <c r="X243" s="40"/>
      <c r="Y243" s="40"/>
      <c r="Z243" s="40"/>
      <c r="AA243" s="40"/>
      <c r="AB243" s="40"/>
      <c r="AC243" s="40"/>
      <c r="AD243" s="40"/>
      <c r="AE243" s="40"/>
      <c r="AT243" s="19" t="s">
        <v>142</v>
      </c>
      <c r="AU243" s="19" t="s">
        <v>85</v>
      </c>
    </row>
    <row r="244" s="2" customFormat="1">
      <c r="A244" s="40"/>
      <c r="B244" s="41"/>
      <c r="C244" s="42"/>
      <c r="D244" s="226" t="s">
        <v>143</v>
      </c>
      <c r="E244" s="42"/>
      <c r="F244" s="227" t="s">
        <v>904</v>
      </c>
      <c r="G244" s="42"/>
      <c r="H244" s="42"/>
      <c r="I244" s="223"/>
      <c r="J244" s="42"/>
      <c r="K244" s="42"/>
      <c r="L244" s="46"/>
      <c r="M244" s="224"/>
      <c r="N244" s="225"/>
      <c r="O244" s="86"/>
      <c r="P244" s="86"/>
      <c r="Q244" s="86"/>
      <c r="R244" s="86"/>
      <c r="S244" s="86"/>
      <c r="T244" s="87"/>
      <c r="U244" s="40"/>
      <c r="V244" s="40"/>
      <c r="W244" s="40"/>
      <c r="X244" s="40"/>
      <c r="Y244" s="40"/>
      <c r="Z244" s="40"/>
      <c r="AA244" s="40"/>
      <c r="AB244" s="40"/>
      <c r="AC244" s="40"/>
      <c r="AD244" s="40"/>
      <c r="AE244" s="40"/>
      <c r="AT244" s="19" t="s">
        <v>143</v>
      </c>
      <c r="AU244" s="19" t="s">
        <v>85</v>
      </c>
    </row>
    <row r="245" s="2" customFormat="1" ht="24.15" customHeight="1">
      <c r="A245" s="40"/>
      <c r="B245" s="41"/>
      <c r="C245" s="207" t="s">
        <v>905</v>
      </c>
      <c r="D245" s="207" t="s">
        <v>140</v>
      </c>
      <c r="E245" s="208" t="s">
        <v>906</v>
      </c>
      <c r="F245" s="209" t="s">
        <v>907</v>
      </c>
      <c r="G245" s="210" t="s">
        <v>354</v>
      </c>
      <c r="H245" s="211">
        <v>20</v>
      </c>
      <c r="I245" s="212"/>
      <c r="J245" s="213">
        <f>ROUND(I245*H245,2)</f>
        <v>0</v>
      </c>
      <c r="K245" s="214"/>
      <c r="L245" s="46"/>
      <c r="M245" s="215" t="s">
        <v>19</v>
      </c>
      <c r="N245" s="216" t="s">
        <v>46</v>
      </c>
      <c r="O245" s="86"/>
      <c r="P245" s="217">
        <f>O245*H245</f>
        <v>0</v>
      </c>
      <c r="Q245" s="217">
        <v>0.00022000000000000001</v>
      </c>
      <c r="R245" s="217">
        <f>Q245*H245</f>
        <v>0.0044000000000000003</v>
      </c>
      <c r="S245" s="217">
        <v>0</v>
      </c>
      <c r="T245" s="218">
        <f>S245*H245</f>
        <v>0</v>
      </c>
      <c r="U245" s="40"/>
      <c r="V245" s="40"/>
      <c r="W245" s="40"/>
      <c r="X245" s="40"/>
      <c r="Y245" s="40"/>
      <c r="Z245" s="40"/>
      <c r="AA245" s="40"/>
      <c r="AB245" s="40"/>
      <c r="AC245" s="40"/>
      <c r="AD245" s="40"/>
      <c r="AE245" s="40"/>
      <c r="AR245" s="219" t="s">
        <v>220</v>
      </c>
      <c r="AT245" s="219" t="s">
        <v>140</v>
      </c>
      <c r="AU245" s="219" t="s">
        <v>85</v>
      </c>
      <c r="AY245" s="19" t="s">
        <v>132</v>
      </c>
      <c r="BE245" s="220">
        <f>IF(N245="základní",J245,0)</f>
        <v>0</v>
      </c>
      <c r="BF245" s="220">
        <f>IF(N245="snížená",J245,0)</f>
        <v>0</v>
      </c>
      <c r="BG245" s="220">
        <f>IF(N245="zákl. přenesená",J245,0)</f>
        <v>0</v>
      </c>
      <c r="BH245" s="220">
        <f>IF(N245="sníž. přenesená",J245,0)</f>
        <v>0</v>
      </c>
      <c r="BI245" s="220">
        <f>IF(N245="nulová",J245,0)</f>
        <v>0</v>
      </c>
      <c r="BJ245" s="19" t="s">
        <v>83</v>
      </c>
      <c r="BK245" s="220">
        <f>ROUND(I245*H245,2)</f>
        <v>0</v>
      </c>
      <c r="BL245" s="19" t="s">
        <v>220</v>
      </c>
      <c r="BM245" s="219" t="s">
        <v>908</v>
      </c>
    </row>
    <row r="246" s="2" customFormat="1">
      <c r="A246" s="40"/>
      <c r="B246" s="41"/>
      <c r="C246" s="42"/>
      <c r="D246" s="221" t="s">
        <v>142</v>
      </c>
      <c r="E246" s="42"/>
      <c r="F246" s="222" t="s">
        <v>909</v>
      </c>
      <c r="G246" s="42"/>
      <c r="H246" s="42"/>
      <c r="I246" s="223"/>
      <c r="J246" s="42"/>
      <c r="K246" s="42"/>
      <c r="L246" s="46"/>
      <c r="M246" s="224"/>
      <c r="N246" s="225"/>
      <c r="O246" s="86"/>
      <c r="P246" s="86"/>
      <c r="Q246" s="86"/>
      <c r="R246" s="86"/>
      <c r="S246" s="86"/>
      <c r="T246" s="87"/>
      <c r="U246" s="40"/>
      <c r="V246" s="40"/>
      <c r="W246" s="40"/>
      <c r="X246" s="40"/>
      <c r="Y246" s="40"/>
      <c r="Z246" s="40"/>
      <c r="AA246" s="40"/>
      <c r="AB246" s="40"/>
      <c r="AC246" s="40"/>
      <c r="AD246" s="40"/>
      <c r="AE246" s="40"/>
      <c r="AT246" s="19" t="s">
        <v>142</v>
      </c>
      <c r="AU246" s="19" t="s">
        <v>85</v>
      </c>
    </row>
    <row r="247" s="2" customFormat="1">
      <c r="A247" s="40"/>
      <c r="B247" s="41"/>
      <c r="C247" s="42"/>
      <c r="D247" s="226" t="s">
        <v>143</v>
      </c>
      <c r="E247" s="42"/>
      <c r="F247" s="227" t="s">
        <v>910</v>
      </c>
      <c r="G247" s="42"/>
      <c r="H247" s="42"/>
      <c r="I247" s="223"/>
      <c r="J247" s="42"/>
      <c r="K247" s="42"/>
      <c r="L247" s="46"/>
      <c r="M247" s="224"/>
      <c r="N247" s="225"/>
      <c r="O247" s="86"/>
      <c r="P247" s="86"/>
      <c r="Q247" s="86"/>
      <c r="R247" s="86"/>
      <c r="S247" s="86"/>
      <c r="T247" s="87"/>
      <c r="U247" s="40"/>
      <c r="V247" s="40"/>
      <c r="W247" s="40"/>
      <c r="X247" s="40"/>
      <c r="Y247" s="40"/>
      <c r="Z247" s="40"/>
      <c r="AA247" s="40"/>
      <c r="AB247" s="40"/>
      <c r="AC247" s="40"/>
      <c r="AD247" s="40"/>
      <c r="AE247" s="40"/>
      <c r="AT247" s="19" t="s">
        <v>143</v>
      </c>
      <c r="AU247" s="19" t="s">
        <v>85</v>
      </c>
    </row>
    <row r="248" s="2" customFormat="1" ht="21.75" customHeight="1">
      <c r="A248" s="40"/>
      <c r="B248" s="41"/>
      <c r="C248" s="207" t="s">
        <v>911</v>
      </c>
      <c r="D248" s="207" t="s">
        <v>140</v>
      </c>
      <c r="E248" s="208" t="s">
        <v>912</v>
      </c>
      <c r="F248" s="209" t="s">
        <v>913</v>
      </c>
      <c r="G248" s="210" t="s">
        <v>354</v>
      </c>
      <c r="H248" s="211">
        <v>3</v>
      </c>
      <c r="I248" s="212"/>
      <c r="J248" s="213">
        <f>ROUND(I248*H248,2)</f>
        <v>0</v>
      </c>
      <c r="K248" s="214"/>
      <c r="L248" s="46"/>
      <c r="M248" s="215" t="s">
        <v>19</v>
      </c>
      <c r="N248" s="216" t="s">
        <v>46</v>
      </c>
      <c r="O248" s="86"/>
      <c r="P248" s="217">
        <f>O248*H248</f>
        <v>0</v>
      </c>
      <c r="Q248" s="217">
        <v>0.00034000000000000002</v>
      </c>
      <c r="R248" s="217">
        <f>Q248*H248</f>
        <v>0.0010200000000000001</v>
      </c>
      <c r="S248" s="217">
        <v>0</v>
      </c>
      <c r="T248" s="218">
        <f>S248*H248</f>
        <v>0</v>
      </c>
      <c r="U248" s="40"/>
      <c r="V248" s="40"/>
      <c r="W248" s="40"/>
      <c r="X248" s="40"/>
      <c r="Y248" s="40"/>
      <c r="Z248" s="40"/>
      <c r="AA248" s="40"/>
      <c r="AB248" s="40"/>
      <c r="AC248" s="40"/>
      <c r="AD248" s="40"/>
      <c r="AE248" s="40"/>
      <c r="AR248" s="219" t="s">
        <v>220</v>
      </c>
      <c r="AT248" s="219" t="s">
        <v>140</v>
      </c>
      <c r="AU248" s="219" t="s">
        <v>85</v>
      </c>
      <c r="AY248" s="19" t="s">
        <v>132</v>
      </c>
      <c r="BE248" s="220">
        <f>IF(N248="základní",J248,0)</f>
        <v>0</v>
      </c>
      <c r="BF248" s="220">
        <f>IF(N248="snížená",J248,0)</f>
        <v>0</v>
      </c>
      <c r="BG248" s="220">
        <f>IF(N248="zákl. přenesená",J248,0)</f>
        <v>0</v>
      </c>
      <c r="BH248" s="220">
        <f>IF(N248="sníž. přenesená",J248,0)</f>
        <v>0</v>
      </c>
      <c r="BI248" s="220">
        <f>IF(N248="nulová",J248,0)</f>
        <v>0</v>
      </c>
      <c r="BJ248" s="19" t="s">
        <v>83</v>
      </c>
      <c r="BK248" s="220">
        <f>ROUND(I248*H248,2)</f>
        <v>0</v>
      </c>
      <c r="BL248" s="19" t="s">
        <v>220</v>
      </c>
      <c r="BM248" s="219" t="s">
        <v>914</v>
      </c>
    </row>
    <row r="249" s="2" customFormat="1">
      <c r="A249" s="40"/>
      <c r="B249" s="41"/>
      <c r="C249" s="42"/>
      <c r="D249" s="221" t="s">
        <v>142</v>
      </c>
      <c r="E249" s="42"/>
      <c r="F249" s="222" t="s">
        <v>915</v>
      </c>
      <c r="G249" s="42"/>
      <c r="H249" s="42"/>
      <c r="I249" s="223"/>
      <c r="J249" s="42"/>
      <c r="K249" s="42"/>
      <c r="L249" s="46"/>
      <c r="M249" s="224"/>
      <c r="N249" s="225"/>
      <c r="O249" s="86"/>
      <c r="P249" s="86"/>
      <c r="Q249" s="86"/>
      <c r="R249" s="86"/>
      <c r="S249" s="86"/>
      <c r="T249" s="87"/>
      <c r="U249" s="40"/>
      <c r="V249" s="40"/>
      <c r="W249" s="40"/>
      <c r="X249" s="40"/>
      <c r="Y249" s="40"/>
      <c r="Z249" s="40"/>
      <c r="AA249" s="40"/>
      <c r="AB249" s="40"/>
      <c r="AC249" s="40"/>
      <c r="AD249" s="40"/>
      <c r="AE249" s="40"/>
      <c r="AT249" s="19" t="s">
        <v>142</v>
      </c>
      <c r="AU249" s="19" t="s">
        <v>85</v>
      </c>
    </row>
    <row r="250" s="2" customFormat="1">
      <c r="A250" s="40"/>
      <c r="B250" s="41"/>
      <c r="C250" s="42"/>
      <c r="D250" s="226" t="s">
        <v>143</v>
      </c>
      <c r="E250" s="42"/>
      <c r="F250" s="227" t="s">
        <v>916</v>
      </c>
      <c r="G250" s="42"/>
      <c r="H250" s="42"/>
      <c r="I250" s="223"/>
      <c r="J250" s="42"/>
      <c r="K250" s="42"/>
      <c r="L250" s="46"/>
      <c r="M250" s="224"/>
      <c r="N250" s="225"/>
      <c r="O250" s="86"/>
      <c r="P250" s="86"/>
      <c r="Q250" s="86"/>
      <c r="R250" s="86"/>
      <c r="S250" s="86"/>
      <c r="T250" s="87"/>
      <c r="U250" s="40"/>
      <c r="V250" s="40"/>
      <c r="W250" s="40"/>
      <c r="X250" s="40"/>
      <c r="Y250" s="40"/>
      <c r="Z250" s="40"/>
      <c r="AA250" s="40"/>
      <c r="AB250" s="40"/>
      <c r="AC250" s="40"/>
      <c r="AD250" s="40"/>
      <c r="AE250" s="40"/>
      <c r="AT250" s="19" t="s">
        <v>143</v>
      </c>
      <c r="AU250" s="19" t="s">
        <v>85</v>
      </c>
    </row>
    <row r="251" s="2" customFormat="1" ht="21.75" customHeight="1">
      <c r="A251" s="40"/>
      <c r="B251" s="41"/>
      <c r="C251" s="207" t="s">
        <v>917</v>
      </c>
      <c r="D251" s="207" t="s">
        <v>140</v>
      </c>
      <c r="E251" s="208" t="s">
        <v>918</v>
      </c>
      <c r="F251" s="209" t="s">
        <v>919</v>
      </c>
      <c r="G251" s="210" t="s">
        <v>354</v>
      </c>
      <c r="H251" s="211">
        <v>8</v>
      </c>
      <c r="I251" s="212"/>
      <c r="J251" s="213">
        <f>ROUND(I251*H251,2)</f>
        <v>0</v>
      </c>
      <c r="K251" s="214"/>
      <c r="L251" s="46"/>
      <c r="M251" s="215" t="s">
        <v>19</v>
      </c>
      <c r="N251" s="216" t="s">
        <v>46</v>
      </c>
      <c r="O251" s="86"/>
      <c r="P251" s="217">
        <f>O251*H251</f>
        <v>0</v>
      </c>
      <c r="Q251" s="217">
        <v>0.00050000000000000001</v>
      </c>
      <c r="R251" s="217">
        <f>Q251*H251</f>
        <v>0.0040000000000000001</v>
      </c>
      <c r="S251" s="217">
        <v>0</v>
      </c>
      <c r="T251" s="218">
        <f>S251*H251</f>
        <v>0</v>
      </c>
      <c r="U251" s="40"/>
      <c r="V251" s="40"/>
      <c r="W251" s="40"/>
      <c r="X251" s="40"/>
      <c r="Y251" s="40"/>
      <c r="Z251" s="40"/>
      <c r="AA251" s="40"/>
      <c r="AB251" s="40"/>
      <c r="AC251" s="40"/>
      <c r="AD251" s="40"/>
      <c r="AE251" s="40"/>
      <c r="AR251" s="219" t="s">
        <v>220</v>
      </c>
      <c r="AT251" s="219" t="s">
        <v>140</v>
      </c>
      <c r="AU251" s="219" t="s">
        <v>85</v>
      </c>
      <c r="AY251" s="19" t="s">
        <v>132</v>
      </c>
      <c r="BE251" s="220">
        <f>IF(N251="základní",J251,0)</f>
        <v>0</v>
      </c>
      <c r="BF251" s="220">
        <f>IF(N251="snížená",J251,0)</f>
        <v>0</v>
      </c>
      <c r="BG251" s="220">
        <f>IF(N251="zákl. přenesená",J251,0)</f>
        <v>0</v>
      </c>
      <c r="BH251" s="220">
        <f>IF(N251="sníž. přenesená",J251,0)</f>
        <v>0</v>
      </c>
      <c r="BI251" s="220">
        <f>IF(N251="nulová",J251,0)</f>
        <v>0</v>
      </c>
      <c r="BJ251" s="19" t="s">
        <v>83</v>
      </c>
      <c r="BK251" s="220">
        <f>ROUND(I251*H251,2)</f>
        <v>0</v>
      </c>
      <c r="BL251" s="19" t="s">
        <v>220</v>
      </c>
      <c r="BM251" s="219" t="s">
        <v>920</v>
      </c>
    </row>
    <row r="252" s="2" customFormat="1">
      <c r="A252" s="40"/>
      <c r="B252" s="41"/>
      <c r="C252" s="42"/>
      <c r="D252" s="221" t="s">
        <v>142</v>
      </c>
      <c r="E252" s="42"/>
      <c r="F252" s="222" t="s">
        <v>921</v>
      </c>
      <c r="G252" s="42"/>
      <c r="H252" s="42"/>
      <c r="I252" s="223"/>
      <c r="J252" s="42"/>
      <c r="K252" s="42"/>
      <c r="L252" s="46"/>
      <c r="M252" s="224"/>
      <c r="N252" s="225"/>
      <c r="O252" s="86"/>
      <c r="P252" s="86"/>
      <c r="Q252" s="86"/>
      <c r="R252" s="86"/>
      <c r="S252" s="86"/>
      <c r="T252" s="87"/>
      <c r="U252" s="40"/>
      <c r="V252" s="40"/>
      <c r="W252" s="40"/>
      <c r="X252" s="40"/>
      <c r="Y252" s="40"/>
      <c r="Z252" s="40"/>
      <c r="AA252" s="40"/>
      <c r="AB252" s="40"/>
      <c r="AC252" s="40"/>
      <c r="AD252" s="40"/>
      <c r="AE252" s="40"/>
      <c r="AT252" s="19" t="s">
        <v>142</v>
      </c>
      <c r="AU252" s="19" t="s">
        <v>85</v>
      </c>
    </row>
    <row r="253" s="2" customFormat="1">
      <c r="A253" s="40"/>
      <c r="B253" s="41"/>
      <c r="C253" s="42"/>
      <c r="D253" s="226" t="s">
        <v>143</v>
      </c>
      <c r="E253" s="42"/>
      <c r="F253" s="227" t="s">
        <v>922</v>
      </c>
      <c r="G253" s="42"/>
      <c r="H253" s="42"/>
      <c r="I253" s="223"/>
      <c r="J253" s="42"/>
      <c r="K253" s="42"/>
      <c r="L253" s="46"/>
      <c r="M253" s="224"/>
      <c r="N253" s="225"/>
      <c r="O253" s="86"/>
      <c r="P253" s="86"/>
      <c r="Q253" s="86"/>
      <c r="R253" s="86"/>
      <c r="S253" s="86"/>
      <c r="T253" s="87"/>
      <c r="U253" s="40"/>
      <c r="V253" s="40"/>
      <c r="W253" s="40"/>
      <c r="X253" s="40"/>
      <c r="Y253" s="40"/>
      <c r="Z253" s="40"/>
      <c r="AA253" s="40"/>
      <c r="AB253" s="40"/>
      <c r="AC253" s="40"/>
      <c r="AD253" s="40"/>
      <c r="AE253" s="40"/>
      <c r="AT253" s="19" t="s">
        <v>143</v>
      </c>
      <c r="AU253" s="19" t="s">
        <v>85</v>
      </c>
    </row>
    <row r="254" s="2" customFormat="1" ht="24.15" customHeight="1">
      <c r="A254" s="40"/>
      <c r="B254" s="41"/>
      <c r="C254" s="207" t="s">
        <v>481</v>
      </c>
      <c r="D254" s="207" t="s">
        <v>140</v>
      </c>
      <c r="E254" s="208" t="s">
        <v>923</v>
      </c>
      <c r="F254" s="209" t="s">
        <v>924</v>
      </c>
      <c r="G254" s="210" t="s">
        <v>354</v>
      </c>
      <c r="H254" s="211">
        <v>4</v>
      </c>
      <c r="I254" s="212"/>
      <c r="J254" s="213">
        <f>ROUND(I254*H254,2)</f>
        <v>0</v>
      </c>
      <c r="K254" s="214"/>
      <c r="L254" s="46"/>
      <c r="M254" s="215" t="s">
        <v>19</v>
      </c>
      <c r="N254" s="216" t="s">
        <v>46</v>
      </c>
      <c r="O254" s="86"/>
      <c r="P254" s="217">
        <f>O254*H254</f>
        <v>0</v>
      </c>
      <c r="Q254" s="217">
        <v>0.00069999999999999999</v>
      </c>
      <c r="R254" s="217">
        <f>Q254*H254</f>
        <v>0.0028</v>
      </c>
      <c r="S254" s="217">
        <v>0</v>
      </c>
      <c r="T254" s="218">
        <f>S254*H254</f>
        <v>0</v>
      </c>
      <c r="U254" s="40"/>
      <c r="V254" s="40"/>
      <c r="W254" s="40"/>
      <c r="X254" s="40"/>
      <c r="Y254" s="40"/>
      <c r="Z254" s="40"/>
      <c r="AA254" s="40"/>
      <c r="AB254" s="40"/>
      <c r="AC254" s="40"/>
      <c r="AD254" s="40"/>
      <c r="AE254" s="40"/>
      <c r="AR254" s="219" t="s">
        <v>220</v>
      </c>
      <c r="AT254" s="219" t="s">
        <v>140</v>
      </c>
      <c r="AU254" s="219" t="s">
        <v>85</v>
      </c>
      <c r="AY254" s="19" t="s">
        <v>132</v>
      </c>
      <c r="BE254" s="220">
        <f>IF(N254="základní",J254,0)</f>
        <v>0</v>
      </c>
      <c r="BF254" s="220">
        <f>IF(N254="snížená",J254,0)</f>
        <v>0</v>
      </c>
      <c r="BG254" s="220">
        <f>IF(N254="zákl. přenesená",J254,0)</f>
        <v>0</v>
      </c>
      <c r="BH254" s="220">
        <f>IF(N254="sníž. přenesená",J254,0)</f>
        <v>0</v>
      </c>
      <c r="BI254" s="220">
        <f>IF(N254="nulová",J254,0)</f>
        <v>0</v>
      </c>
      <c r="BJ254" s="19" t="s">
        <v>83</v>
      </c>
      <c r="BK254" s="220">
        <f>ROUND(I254*H254,2)</f>
        <v>0</v>
      </c>
      <c r="BL254" s="19" t="s">
        <v>220</v>
      </c>
      <c r="BM254" s="219" t="s">
        <v>925</v>
      </c>
    </row>
    <row r="255" s="2" customFormat="1">
      <c r="A255" s="40"/>
      <c r="B255" s="41"/>
      <c r="C255" s="42"/>
      <c r="D255" s="221" t="s">
        <v>142</v>
      </c>
      <c r="E255" s="42"/>
      <c r="F255" s="222" t="s">
        <v>926</v>
      </c>
      <c r="G255" s="42"/>
      <c r="H255" s="42"/>
      <c r="I255" s="223"/>
      <c r="J255" s="42"/>
      <c r="K255" s="42"/>
      <c r="L255" s="46"/>
      <c r="M255" s="224"/>
      <c r="N255" s="225"/>
      <c r="O255" s="86"/>
      <c r="P255" s="86"/>
      <c r="Q255" s="86"/>
      <c r="R255" s="86"/>
      <c r="S255" s="86"/>
      <c r="T255" s="87"/>
      <c r="U255" s="40"/>
      <c r="V255" s="40"/>
      <c r="W255" s="40"/>
      <c r="X255" s="40"/>
      <c r="Y255" s="40"/>
      <c r="Z255" s="40"/>
      <c r="AA255" s="40"/>
      <c r="AB255" s="40"/>
      <c r="AC255" s="40"/>
      <c r="AD255" s="40"/>
      <c r="AE255" s="40"/>
      <c r="AT255" s="19" t="s">
        <v>142</v>
      </c>
      <c r="AU255" s="19" t="s">
        <v>85</v>
      </c>
    </row>
    <row r="256" s="2" customFormat="1">
      <c r="A256" s="40"/>
      <c r="B256" s="41"/>
      <c r="C256" s="42"/>
      <c r="D256" s="226" t="s">
        <v>143</v>
      </c>
      <c r="E256" s="42"/>
      <c r="F256" s="227" t="s">
        <v>927</v>
      </c>
      <c r="G256" s="42"/>
      <c r="H256" s="42"/>
      <c r="I256" s="223"/>
      <c r="J256" s="42"/>
      <c r="K256" s="42"/>
      <c r="L256" s="46"/>
      <c r="M256" s="224"/>
      <c r="N256" s="225"/>
      <c r="O256" s="86"/>
      <c r="P256" s="86"/>
      <c r="Q256" s="86"/>
      <c r="R256" s="86"/>
      <c r="S256" s="86"/>
      <c r="T256" s="87"/>
      <c r="U256" s="40"/>
      <c r="V256" s="40"/>
      <c r="W256" s="40"/>
      <c r="X256" s="40"/>
      <c r="Y256" s="40"/>
      <c r="Z256" s="40"/>
      <c r="AA256" s="40"/>
      <c r="AB256" s="40"/>
      <c r="AC256" s="40"/>
      <c r="AD256" s="40"/>
      <c r="AE256" s="40"/>
      <c r="AT256" s="19" t="s">
        <v>143</v>
      </c>
      <c r="AU256" s="19" t="s">
        <v>85</v>
      </c>
    </row>
    <row r="257" s="2" customFormat="1" ht="24.15" customHeight="1">
      <c r="A257" s="40"/>
      <c r="B257" s="41"/>
      <c r="C257" s="207" t="s">
        <v>928</v>
      </c>
      <c r="D257" s="207" t="s">
        <v>140</v>
      </c>
      <c r="E257" s="208" t="s">
        <v>929</v>
      </c>
      <c r="F257" s="209" t="s">
        <v>930</v>
      </c>
      <c r="G257" s="210" t="s">
        <v>354</v>
      </c>
      <c r="H257" s="211">
        <v>4</v>
      </c>
      <c r="I257" s="212"/>
      <c r="J257" s="213">
        <f>ROUND(I257*H257,2)</f>
        <v>0</v>
      </c>
      <c r="K257" s="214"/>
      <c r="L257" s="46"/>
      <c r="M257" s="215" t="s">
        <v>19</v>
      </c>
      <c r="N257" s="216" t="s">
        <v>46</v>
      </c>
      <c r="O257" s="86"/>
      <c r="P257" s="217">
        <f>O257*H257</f>
        <v>0</v>
      </c>
      <c r="Q257" s="217">
        <v>0.00107</v>
      </c>
      <c r="R257" s="217">
        <f>Q257*H257</f>
        <v>0.00428</v>
      </c>
      <c r="S257" s="217">
        <v>0</v>
      </c>
      <c r="T257" s="218">
        <f>S257*H257</f>
        <v>0</v>
      </c>
      <c r="U257" s="40"/>
      <c r="V257" s="40"/>
      <c r="W257" s="40"/>
      <c r="X257" s="40"/>
      <c r="Y257" s="40"/>
      <c r="Z257" s="40"/>
      <c r="AA257" s="40"/>
      <c r="AB257" s="40"/>
      <c r="AC257" s="40"/>
      <c r="AD257" s="40"/>
      <c r="AE257" s="40"/>
      <c r="AR257" s="219" t="s">
        <v>220</v>
      </c>
      <c r="AT257" s="219" t="s">
        <v>140</v>
      </c>
      <c r="AU257" s="219" t="s">
        <v>85</v>
      </c>
      <c r="AY257" s="19" t="s">
        <v>132</v>
      </c>
      <c r="BE257" s="220">
        <f>IF(N257="základní",J257,0)</f>
        <v>0</v>
      </c>
      <c r="BF257" s="220">
        <f>IF(N257="snížená",J257,0)</f>
        <v>0</v>
      </c>
      <c r="BG257" s="220">
        <f>IF(N257="zákl. přenesená",J257,0)</f>
        <v>0</v>
      </c>
      <c r="BH257" s="220">
        <f>IF(N257="sníž. přenesená",J257,0)</f>
        <v>0</v>
      </c>
      <c r="BI257" s="220">
        <f>IF(N257="nulová",J257,0)</f>
        <v>0</v>
      </c>
      <c r="BJ257" s="19" t="s">
        <v>83</v>
      </c>
      <c r="BK257" s="220">
        <f>ROUND(I257*H257,2)</f>
        <v>0</v>
      </c>
      <c r="BL257" s="19" t="s">
        <v>220</v>
      </c>
      <c r="BM257" s="219" t="s">
        <v>931</v>
      </c>
    </row>
    <row r="258" s="2" customFormat="1">
      <c r="A258" s="40"/>
      <c r="B258" s="41"/>
      <c r="C258" s="42"/>
      <c r="D258" s="221" t="s">
        <v>142</v>
      </c>
      <c r="E258" s="42"/>
      <c r="F258" s="222" t="s">
        <v>932</v>
      </c>
      <c r="G258" s="42"/>
      <c r="H258" s="42"/>
      <c r="I258" s="223"/>
      <c r="J258" s="42"/>
      <c r="K258" s="42"/>
      <c r="L258" s="46"/>
      <c r="M258" s="224"/>
      <c r="N258" s="225"/>
      <c r="O258" s="86"/>
      <c r="P258" s="86"/>
      <c r="Q258" s="86"/>
      <c r="R258" s="86"/>
      <c r="S258" s="86"/>
      <c r="T258" s="87"/>
      <c r="U258" s="40"/>
      <c r="V258" s="40"/>
      <c r="W258" s="40"/>
      <c r="X258" s="40"/>
      <c r="Y258" s="40"/>
      <c r="Z258" s="40"/>
      <c r="AA258" s="40"/>
      <c r="AB258" s="40"/>
      <c r="AC258" s="40"/>
      <c r="AD258" s="40"/>
      <c r="AE258" s="40"/>
      <c r="AT258" s="19" t="s">
        <v>142</v>
      </c>
      <c r="AU258" s="19" t="s">
        <v>85</v>
      </c>
    </row>
    <row r="259" s="2" customFormat="1">
      <c r="A259" s="40"/>
      <c r="B259" s="41"/>
      <c r="C259" s="42"/>
      <c r="D259" s="226" t="s">
        <v>143</v>
      </c>
      <c r="E259" s="42"/>
      <c r="F259" s="227" t="s">
        <v>933</v>
      </c>
      <c r="G259" s="42"/>
      <c r="H259" s="42"/>
      <c r="I259" s="223"/>
      <c r="J259" s="42"/>
      <c r="K259" s="42"/>
      <c r="L259" s="46"/>
      <c r="M259" s="224"/>
      <c r="N259" s="225"/>
      <c r="O259" s="86"/>
      <c r="P259" s="86"/>
      <c r="Q259" s="86"/>
      <c r="R259" s="86"/>
      <c r="S259" s="86"/>
      <c r="T259" s="87"/>
      <c r="U259" s="40"/>
      <c r="V259" s="40"/>
      <c r="W259" s="40"/>
      <c r="X259" s="40"/>
      <c r="Y259" s="40"/>
      <c r="Z259" s="40"/>
      <c r="AA259" s="40"/>
      <c r="AB259" s="40"/>
      <c r="AC259" s="40"/>
      <c r="AD259" s="40"/>
      <c r="AE259" s="40"/>
      <c r="AT259" s="19" t="s">
        <v>143</v>
      </c>
      <c r="AU259" s="19" t="s">
        <v>85</v>
      </c>
    </row>
    <row r="260" s="2" customFormat="1" ht="21.75" customHeight="1">
      <c r="A260" s="40"/>
      <c r="B260" s="41"/>
      <c r="C260" s="207" t="s">
        <v>934</v>
      </c>
      <c r="D260" s="207" t="s">
        <v>140</v>
      </c>
      <c r="E260" s="208" t="s">
        <v>935</v>
      </c>
      <c r="F260" s="209" t="s">
        <v>936</v>
      </c>
      <c r="G260" s="210" t="s">
        <v>354</v>
      </c>
      <c r="H260" s="211">
        <v>8</v>
      </c>
      <c r="I260" s="212"/>
      <c r="J260" s="213">
        <f>ROUND(I260*H260,2)</f>
        <v>0</v>
      </c>
      <c r="K260" s="214"/>
      <c r="L260" s="46"/>
      <c r="M260" s="215" t="s">
        <v>19</v>
      </c>
      <c r="N260" s="216" t="s">
        <v>46</v>
      </c>
      <c r="O260" s="86"/>
      <c r="P260" s="217">
        <f>O260*H260</f>
        <v>0</v>
      </c>
      <c r="Q260" s="217">
        <v>0.0016800000000000001</v>
      </c>
      <c r="R260" s="217">
        <f>Q260*H260</f>
        <v>0.013440000000000001</v>
      </c>
      <c r="S260" s="217">
        <v>0</v>
      </c>
      <c r="T260" s="218">
        <f>S260*H260</f>
        <v>0</v>
      </c>
      <c r="U260" s="40"/>
      <c r="V260" s="40"/>
      <c r="W260" s="40"/>
      <c r="X260" s="40"/>
      <c r="Y260" s="40"/>
      <c r="Z260" s="40"/>
      <c r="AA260" s="40"/>
      <c r="AB260" s="40"/>
      <c r="AC260" s="40"/>
      <c r="AD260" s="40"/>
      <c r="AE260" s="40"/>
      <c r="AR260" s="219" t="s">
        <v>220</v>
      </c>
      <c r="AT260" s="219" t="s">
        <v>140</v>
      </c>
      <c r="AU260" s="219" t="s">
        <v>85</v>
      </c>
      <c r="AY260" s="19" t="s">
        <v>132</v>
      </c>
      <c r="BE260" s="220">
        <f>IF(N260="základní",J260,0)</f>
        <v>0</v>
      </c>
      <c r="BF260" s="220">
        <f>IF(N260="snížená",J260,0)</f>
        <v>0</v>
      </c>
      <c r="BG260" s="220">
        <f>IF(N260="zákl. přenesená",J260,0)</f>
        <v>0</v>
      </c>
      <c r="BH260" s="220">
        <f>IF(N260="sníž. přenesená",J260,0)</f>
        <v>0</v>
      </c>
      <c r="BI260" s="220">
        <f>IF(N260="nulová",J260,0)</f>
        <v>0</v>
      </c>
      <c r="BJ260" s="19" t="s">
        <v>83</v>
      </c>
      <c r="BK260" s="220">
        <f>ROUND(I260*H260,2)</f>
        <v>0</v>
      </c>
      <c r="BL260" s="19" t="s">
        <v>220</v>
      </c>
      <c r="BM260" s="219" t="s">
        <v>937</v>
      </c>
    </row>
    <row r="261" s="2" customFormat="1">
      <c r="A261" s="40"/>
      <c r="B261" s="41"/>
      <c r="C261" s="42"/>
      <c r="D261" s="221" t="s">
        <v>142</v>
      </c>
      <c r="E261" s="42"/>
      <c r="F261" s="222" t="s">
        <v>938</v>
      </c>
      <c r="G261" s="42"/>
      <c r="H261" s="42"/>
      <c r="I261" s="223"/>
      <c r="J261" s="42"/>
      <c r="K261" s="42"/>
      <c r="L261" s="46"/>
      <c r="M261" s="224"/>
      <c r="N261" s="225"/>
      <c r="O261" s="86"/>
      <c r="P261" s="86"/>
      <c r="Q261" s="86"/>
      <c r="R261" s="86"/>
      <c r="S261" s="86"/>
      <c r="T261" s="87"/>
      <c r="U261" s="40"/>
      <c r="V261" s="40"/>
      <c r="W261" s="40"/>
      <c r="X261" s="40"/>
      <c r="Y261" s="40"/>
      <c r="Z261" s="40"/>
      <c r="AA261" s="40"/>
      <c r="AB261" s="40"/>
      <c r="AC261" s="40"/>
      <c r="AD261" s="40"/>
      <c r="AE261" s="40"/>
      <c r="AT261" s="19" t="s">
        <v>142</v>
      </c>
      <c r="AU261" s="19" t="s">
        <v>85</v>
      </c>
    </row>
    <row r="262" s="2" customFormat="1">
      <c r="A262" s="40"/>
      <c r="B262" s="41"/>
      <c r="C262" s="42"/>
      <c r="D262" s="226" t="s">
        <v>143</v>
      </c>
      <c r="E262" s="42"/>
      <c r="F262" s="227" t="s">
        <v>939</v>
      </c>
      <c r="G262" s="42"/>
      <c r="H262" s="42"/>
      <c r="I262" s="223"/>
      <c r="J262" s="42"/>
      <c r="K262" s="42"/>
      <c r="L262" s="46"/>
      <c r="M262" s="224"/>
      <c r="N262" s="225"/>
      <c r="O262" s="86"/>
      <c r="P262" s="86"/>
      <c r="Q262" s="86"/>
      <c r="R262" s="86"/>
      <c r="S262" s="86"/>
      <c r="T262" s="87"/>
      <c r="U262" s="40"/>
      <c r="V262" s="40"/>
      <c r="W262" s="40"/>
      <c r="X262" s="40"/>
      <c r="Y262" s="40"/>
      <c r="Z262" s="40"/>
      <c r="AA262" s="40"/>
      <c r="AB262" s="40"/>
      <c r="AC262" s="40"/>
      <c r="AD262" s="40"/>
      <c r="AE262" s="40"/>
      <c r="AT262" s="19" t="s">
        <v>143</v>
      </c>
      <c r="AU262" s="19" t="s">
        <v>85</v>
      </c>
    </row>
    <row r="263" s="2" customFormat="1" ht="37.8" customHeight="1">
      <c r="A263" s="40"/>
      <c r="B263" s="41"/>
      <c r="C263" s="207" t="s">
        <v>940</v>
      </c>
      <c r="D263" s="207" t="s">
        <v>140</v>
      </c>
      <c r="E263" s="208" t="s">
        <v>941</v>
      </c>
      <c r="F263" s="209" t="s">
        <v>942</v>
      </c>
      <c r="G263" s="210" t="s">
        <v>354</v>
      </c>
      <c r="H263" s="211">
        <v>1</v>
      </c>
      <c r="I263" s="212"/>
      <c r="J263" s="213">
        <f>ROUND(I263*H263,2)</f>
        <v>0</v>
      </c>
      <c r="K263" s="214"/>
      <c r="L263" s="46"/>
      <c r="M263" s="215" t="s">
        <v>19</v>
      </c>
      <c r="N263" s="216" t="s">
        <v>46</v>
      </c>
      <c r="O263" s="86"/>
      <c r="P263" s="217">
        <f>O263*H263</f>
        <v>0</v>
      </c>
      <c r="Q263" s="217">
        <v>0.0014499999999999999</v>
      </c>
      <c r="R263" s="217">
        <f>Q263*H263</f>
        <v>0.0014499999999999999</v>
      </c>
      <c r="S263" s="217">
        <v>0</v>
      </c>
      <c r="T263" s="218">
        <f>S263*H263</f>
        <v>0</v>
      </c>
      <c r="U263" s="40"/>
      <c r="V263" s="40"/>
      <c r="W263" s="40"/>
      <c r="X263" s="40"/>
      <c r="Y263" s="40"/>
      <c r="Z263" s="40"/>
      <c r="AA263" s="40"/>
      <c r="AB263" s="40"/>
      <c r="AC263" s="40"/>
      <c r="AD263" s="40"/>
      <c r="AE263" s="40"/>
      <c r="AR263" s="219" t="s">
        <v>220</v>
      </c>
      <c r="AT263" s="219" t="s">
        <v>140</v>
      </c>
      <c r="AU263" s="219" t="s">
        <v>85</v>
      </c>
      <c r="AY263" s="19" t="s">
        <v>132</v>
      </c>
      <c r="BE263" s="220">
        <f>IF(N263="základní",J263,0)</f>
        <v>0</v>
      </c>
      <c r="BF263" s="220">
        <f>IF(N263="snížená",J263,0)</f>
        <v>0</v>
      </c>
      <c r="BG263" s="220">
        <f>IF(N263="zákl. přenesená",J263,0)</f>
        <v>0</v>
      </c>
      <c r="BH263" s="220">
        <f>IF(N263="sníž. přenesená",J263,0)</f>
        <v>0</v>
      </c>
      <c r="BI263" s="220">
        <f>IF(N263="nulová",J263,0)</f>
        <v>0</v>
      </c>
      <c r="BJ263" s="19" t="s">
        <v>83</v>
      </c>
      <c r="BK263" s="220">
        <f>ROUND(I263*H263,2)</f>
        <v>0</v>
      </c>
      <c r="BL263" s="19" t="s">
        <v>220</v>
      </c>
      <c r="BM263" s="219" t="s">
        <v>943</v>
      </c>
    </row>
    <row r="264" s="2" customFormat="1">
      <c r="A264" s="40"/>
      <c r="B264" s="41"/>
      <c r="C264" s="42"/>
      <c r="D264" s="221" t="s">
        <v>142</v>
      </c>
      <c r="E264" s="42"/>
      <c r="F264" s="222" t="s">
        <v>944</v>
      </c>
      <c r="G264" s="42"/>
      <c r="H264" s="42"/>
      <c r="I264" s="223"/>
      <c r="J264" s="42"/>
      <c r="K264" s="42"/>
      <c r="L264" s="46"/>
      <c r="M264" s="224"/>
      <c r="N264" s="225"/>
      <c r="O264" s="86"/>
      <c r="P264" s="86"/>
      <c r="Q264" s="86"/>
      <c r="R264" s="86"/>
      <c r="S264" s="86"/>
      <c r="T264" s="87"/>
      <c r="U264" s="40"/>
      <c r="V264" s="40"/>
      <c r="W264" s="40"/>
      <c r="X264" s="40"/>
      <c r="Y264" s="40"/>
      <c r="Z264" s="40"/>
      <c r="AA264" s="40"/>
      <c r="AB264" s="40"/>
      <c r="AC264" s="40"/>
      <c r="AD264" s="40"/>
      <c r="AE264" s="40"/>
      <c r="AT264" s="19" t="s">
        <v>142</v>
      </c>
      <c r="AU264" s="19" t="s">
        <v>85</v>
      </c>
    </row>
    <row r="265" s="2" customFormat="1" ht="37.8" customHeight="1">
      <c r="A265" s="40"/>
      <c r="B265" s="41"/>
      <c r="C265" s="207" t="s">
        <v>945</v>
      </c>
      <c r="D265" s="207" t="s">
        <v>140</v>
      </c>
      <c r="E265" s="208" t="s">
        <v>946</v>
      </c>
      <c r="F265" s="209" t="s">
        <v>947</v>
      </c>
      <c r="G265" s="210" t="s">
        <v>354</v>
      </c>
      <c r="H265" s="211">
        <v>1</v>
      </c>
      <c r="I265" s="212"/>
      <c r="J265" s="213">
        <f>ROUND(I265*H265,2)</f>
        <v>0</v>
      </c>
      <c r="K265" s="214"/>
      <c r="L265" s="46"/>
      <c r="M265" s="215" t="s">
        <v>19</v>
      </c>
      <c r="N265" s="216" t="s">
        <v>46</v>
      </c>
      <c r="O265" s="86"/>
      <c r="P265" s="217">
        <f>O265*H265</f>
        <v>0</v>
      </c>
      <c r="Q265" s="217">
        <v>0.0014499999999999999</v>
      </c>
      <c r="R265" s="217">
        <f>Q265*H265</f>
        <v>0.0014499999999999999</v>
      </c>
      <c r="S265" s="217">
        <v>0</v>
      </c>
      <c r="T265" s="218">
        <f>S265*H265</f>
        <v>0</v>
      </c>
      <c r="U265" s="40"/>
      <c r="V265" s="40"/>
      <c r="W265" s="40"/>
      <c r="X265" s="40"/>
      <c r="Y265" s="40"/>
      <c r="Z265" s="40"/>
      <c r="AA265" s="40"/>
      <c r="AB265" s="40"/>
      <c r="AC265" s="40"/>
      <c r="AD265" s="40"/>
      <c r="AE265" s="40"/>
      <c r="AR265" s="219" t="s">
        <v>220</v>
      </c>
      <c r="AT265" s="219" t="s">
        <v>140</v>
      </c>
      <c r="AU265" s="219" t="s">
        <v>85</v>
      </c>
      <c r="AY265" s="19" t="s">
        <v>132</v>
      </c>
      <c r="BE265" s="220">
        <f>IF(N265="základní",J265,0)</f>
        <v>0</v>
      </c>
      <c r="BF265" s="220">
        <f>IF(N265="snížená",J265,0)</f>
        <v>0</v>
      </c>
      <c r="BG265" s="220">
        <f>IF(N265="zákl. přenesená",J265,0)</f>
        <v>0</v>
      </c>
      <c r="BH265" s="220">
        <f>IF(N265="sníž. přenesená",J265,0)</f>
        <v>0</v>
      </c>
      <c r="BI265" s="220">
        <f>IF(N265="nulová",J265,0)</f>
        <v>0</v>
      </c>
      <c r="BJ265" s="19" t="s">
        <v>83</v>
      </c>
      <c r="BK265" s="220">
        <f>ROUND(I265*H265,2)</f>
        <v>0</v>
      </c>
      <c r="BL265" s="19" t="s">
        <v>220</v>
      </c>
      <c r="BM265" s="219" t="s">
        <v>948</v>
      </c>
    </row>
    <row r="266" s="2" customFormat="1">
      <c r="A266" s="40"/>
      <c r="B266" s="41"/>
      <c r="C266" s="42"/>
      <c r="D266" s="221" t="s">
        <v>142</v>
      </c>
      <c r="E266" s="42"/>
      <c r="F266" s="222" t="s">
        <v>947</v>
      </c>
      <c r="G266" s="42"/>
      <c r="H266" s="42"/>
      <c r="I266" s="223"/>
      <c r="J266" s="42"/>
      <c r="K266" s="42"/>
      <c r="L266" s="46"/>
      <c r="M266" s="224"/>
      <c r="N266" s="225"/>
      <c r="O266" s="86"/>
      <c r="P266" s="86"/>
      <c r="Q266" s="86"/>
      <c r="R266" s="86"/>
      <c r="S266" s="86"/>
      <c r="T266" s="87"/>
      <c r="U266" s="40"/>
      <c r="V266" s="40"/>
      <c r="W266" s="40"/>
      <c r="X266" s="40"/>
      <c r="Y266" s="40"/>
      <c r="Z266" s="40"/>
      <c r="AA266" s="40"/>
      <c r="AB266" s="40"/>
      <c r="AC266" s="40"/>
      <c r="AD266" s="40"/>
      <c r="AE266" s="40"/>
      <c r="AT266" s="19" t="s">
        <v>142</v>
      </c>
      <c r="AU266" s="19" t="s">
        <v>85</v>
      </c>
    </row>
    <row r="267" s="2" customFormat="1" ht="37.8" customHeight="1">
      <c r="A267" s="40"/>
      <c r="B267" s="41"/>
      <c r="C267" s="207" t="s">
        <v>949</v>
      </c>
      <c r="D267" s="207" t="s">
        <v>140</v>
      </c>
      <c r="E267" s="208" t="s">
        <v>950</v>
      </c>
      <c r="F267" s="209" t="s">
        <v>951</v>
      </c>
      <c r="G267" s="210" t="s">
        <v>354</v>
      </c>
      <c r="H267" s="211">
        <v>2</v>
      </c>
      <c r="I267" s="212"/>
      <c r="J267" s="213">
        <f>ROUND(I267*H267,2)</f>
        <v>0</v>
      </c>
      <c r="K267" s="214"/>
      <c r="L267" s="46"/>
      <c r="M267" s="215" t="s">
        <v>19</v>
      </c>
      <c r="N267" s="216" t="s">
        <v>46</v>
      </c>
      <c r="O267" s="86"/>
      <c r="P267" s="217">
        <f>O267*H267</f>
        <v>0</v>
      </c>
      <c r="Q267" s="217">
        <v>0.0014599999999999999</v>
      </c>
      <c r="R267" s="217">
        <f>Q267*H267</f>
        <v>0.0029199999999999999</v>
      </c>
      <c r="S267" s="217">
        <v>0</v>
      </c>
      <c r="T267" s="218">
        <f>S267*H267</f>
        <v>0</v>
      </c>
      <c r="U267" s="40"/>
      <c r="V267" s="40"/>
      <c r="W267" s="40"/>
      <c r="X267" s="40"/>
      <c r="Y267" s="40"/>
      <c r="Z267" s="40"/>
      <c r="AA267" s="40"/>
      <c r="AB267" s="40"/>
      <c r="AC267" s="40"/>
      <c r="AD267" s="40"/>
      <c r="AE267" s="40"/>
      <c r="AR267" s="219" t="s">
        <v>220</v>
      </c>
      <c r="AT267" s="219" t="s">
        <v>140</v>
      </c>
      <c r="AU267" s="219" t="s">
        <v>85</v>
      </c>
      <c r="AY267" s="19" t="s">
        <v>132</v>
      </c>
      <c r="BE267" s="220">
        <f>IF(N267="základní",J267,0)</f>
        <v>0</v>
      </c>
      <c r="BF267" s="220">
        <f>IF(N267="snížená",J267,0)</f>
        <v>0</v>
      </c>
      <c r="BG267" s="220">
        <f>IF(N267="zákl. přenesená",J267,0)</f>
        <v>0</v>
      </c>
      <c r="BH267" s="220">
        <f>IF(N267="sníž. přenesená",J267,0)</f>
        <v>0</v>
      </c>
      <c r="BI267" s="220">
        <f>IF(N267="nulová",J267,0)</f>
        <v>0</v>
      </c>
      <c r="BJ267" s="19" t="s">
        <v>83</v>
      </c>
      <c r="BK267" s="220">
        <f>ROUND(I267*H267,2)</f>
        <v>0</v>
      </c>
      <c r="BL267" s="19" t="s">
        <v>220</v>
      </c>
      <c r="BM267" s="219" t="s">
        <v>952</v>
      </c>
    </row>
    <row r="268" s="2" customFormat="1">
      <c r="A268" s="40"/>
      <c r="B268" s="41"/>
      <c r="C268" s="42"/>
      <c r="D268" s="221" t="s">
        <v>142</v>
      </c>
      <c r="E268" s="42"/>
      <c r="F268" s="222" t="s">
        <v>953</v>
      </c>
      <c r="G268" s="42"/>
      <c r="H268" s="42"/>
      <c r="I268" s="223"/>
      <c r="J268" s="42"/>
      <c r="K268" s="42"/>
      <c r="L268" s="46"/>
      <c r="M268" s="224"/>
      <c r="N268" s="225"/>
      <c r="O268" s="86"/>
      <c r="P268" s="86"/>
      <c r="Q268" s="86"/>
      <c r="R268" s="86"/>
      <c r="S268" s="86"/>
      <c r="T268" s="87"/>
      <c r="U268" s="40"/>
      <c r="V268" s="40"/>
      <c r="W268" s="40"/>
      <c r="X268" s="40"/>
      <c r="Y268" s="40"/>
      <c r="Z268" s="40"/>
      <c r="AA268" s="40"/>
      <c r="AB268" s="40"/>
      <c r="AC268" s="40"/>
      <c r="AD268" s="40"/>
      <c r="AE268" s="40"/>
      <c r="AT268" s="19" t="s">
        <v>142</v>
      </c>
      <c r="AU268" s="19" t="s">
        <v>85</v>
      </c>
    </row>
    <row r="269" s="2" customFormat="1">
      <c r="A269" s="40"/>
      <c r="B269" s="41"/>
      <c r="C269" s="42"/>
      <c r="D269" s="226" t="s">
        <v>143</v>
      </c>
      <c r="E269" s="42"/>
      <c r="F269" s="227" t="s">
        <v>954</v>
      </c>
      <c r="G269" s="42"/>
      <c r="H269" s="42"/>
      <c r="I269" s="223"/>
      <c r="J269" s="42"/>
      <c r="K269" s="42"/>
      <c r="L269" s="46"/>
      <c r="M269" s="224"/>
      <c r="N269" s="225"/>
      <c r="O269" s="86"/>
      <c r="P269" s="86"/>
      <c r="Q269" s="86"/>
      <c r="R269" s="86"/>
      <c r="S269" s="86"/>
      <c r="T269" s="87"/>
      <c r="U269" s="40"/>
      <c r="V269" s="40"/>
      <c r="W269" s="40"/>
      <c r="X269" s="40"/>
      <c r="Y269" s="40"/>
      <c r="Z269" s="40"/>
      <c r="AA269" s="40"/>
      <c r="AB269" s="40"/>
      <c r="AC269" s="40"/>
      <c r="AD269" s="40"/>
      <c r="AE269" s="40"/>
      <c r="AT269" s="19" t="s">
        <v>143</v>
      </c>
      <c r="AU269" s="19" t="s">
        <v>85</v>
      </c>
    </row>
    <row r="270" s="13" customFormat="1">
      <c r="A270" s="13"/>
      <c r="B270" s="228"/>
      <c r="C270" s="229"/>
      <c r="D270" s="221" t="s">
        <v>145</v>
      </c>
      <c r="E270" s="230" t="s">
        <v>19</v>
      </c>
      <c r="F270" s="231" t="s">
        <v>85</v>
      </c>
      <c r="G270" s="229"/>
      <c r="H270" s="232">
        <v>2</v>
      </c>
      <c r="I270" s="233"/>
      <c r="J270" s="229"/>
      <c r="K270" s="229"/>
      <c r="L270" s="234"/>
      <c r="M270" s="235"/>
      <c r="N270" s="236"/>
      <c r="O270" s="236"/>
      <c r="P270" s="236"/>
      <c r="Q270" s="236"/>
      <c r="R270" s="236"/>
      <c r="S270" s="236"/>
      <c r="T270" s="237"/>
      <c r="U270" s="13"/>
      <c r="V270" s="13"/>
      <c r="W270" s="13"/>
      <c r="X270" s="13"/>
      <c r="Y270" s="13"/>
      <c r="Z270" s="13"/>
      <c r="AA270" s="13"/>
      <c r="AB270" s="13"/>
      <c r="AC270" s="13"/>
      <c r="AD270" s="13"/>
      <c r="AE270" s="13"/>
      <c r="AT270" s="238" t="s">
        <v>145</v>
      </c>
      <c r="AU270" s="238" t="s">
        <v>85</v>
      </c>
      <c r="AV270" s="13" t="s">
        <v>85</v>
      </c>
      <c r="AW270" s="13" t="s">
        <v>36</v>
      </c>
      <c r="AX270" s="13" t="s">
        <v>75</v>
      </c>
      <c r="AY270" s="238" t="s">
        <v>132</v>
      </c>
    </row>
    <row r="271" s="14" customFormat="1">
      <c r="A271" s="14"/>
      <c r="B271" s="239"/>
      <c r="C271" s="240"/>
      <c r="D271" s="221" t="s">
        <v>145</v>
      </c>
      <c r="E271" s="241" t="s">
        <v>19</v>
      </c>
      <c r="F271" s="242" t="s">
        <v>147</v>
      </c>
      <c r="G271" s="240"/>
      <c r="H271" s="243">
        <v>2</v>
      </c>
      <c r="I271" s="244"/>
      <c r="J271" s="240"/>
      <c r="K271" s="240"/>
      <c r="L271" s="245"/>
      <c r="M271" s="246"/>
      <c r="N271" s="247"/>
      <c r="O271" s="247"/>
      <c r="P271" s="247"/>
      <c r="Q271" s="247"/>
      <c r="R271" s="247"/>
      <c r="S271" s="247"/>
      <c r="T271" s="248"/>
      <c r="U271" s="14"/>
      <c r="V271" s="14"/>
      <c r="W271" s="14"/>
      <c r="X271" s="14"/>
      <c r="Y271" s="14"/>
      <c r="Z271" s="14"/>
      <c r="AA271" s="14"/>
      <c r="AB271" s="14"/>
      <c r="AC271" s="14"/>
      <c r="AD271" s="14"/>
      <c r="AE271" s="14"/>
      <c r="AT271" s="249" t="s">
        <v>145</v>
      </c>
      <c r="AU271" s="249" t="s">
        <v>85</v>
      </c>
      <c r="AV271" s="14" t="s">
        <v>148</v>
      </c>
      <c r="AW271" s="14" t="s">
        <v>36</v>
      </c>
      <c r="AX271" s="14" t="s">
        <v>83</v>
      </c>
      <c r="AY271" s="249" t="s">
        <v>132</v>
      </c>
    </row>
    <row r="272" s="2" customFormat="1" ht="37.8" customHeight="1">
      <c r="A272" s="40"/>
      <c r="B272" s="41"/>
      <c r="C272" s="207" t="s">
        <v>955</v>
      </c>
      <c r="D272" s="207" t="s">
        <v>140</v>
      </c>
      <c r="E272" s="208" t="s">
        <v>956</v>
      </c>
      <c r="F272" s="209" t="s">
        <v>957</v>
      </c>
      <c r="G272" s="210" t="s">
        <v>354</v>
      </c>
      <c r="H272" s="211">
        <v>1</v>
      </c>
      <c r="I272" s="212"/>
      <c r="J272" s="213">
        <f>ROUND(I272*H272,2)</f>
        <v>0</v>
      </c>
      <c r="K272" s="214"/>
      <c r="L272" s="46"/>
      <c r="M272" s="215" t="s">
        <v>19</v>
      </c>
      <c r="N272" s="216" t="s">
        <v>46</v>
      </c>
      <c r="O272" s="86"/>
      <c r="P272" s="217">
        <f>O272*H272</f>
        <v>0</v>
      </c>
      <c r="Q272" s="217">
        <v>0.00172</v>
      </c>
      <c r="R272" s="217">
        <f>Q272*H272</f>
        <v>0.00172</v>
      </c>
      <c r="S272" s="217">
        <v>0</v>
      </c>
      <c r="T272" s="218">
        <f>S272*H272</f>
        <v>0</v>
      </c>
      <c r="U272" s="40"/>
      <c r="V272" s="40"/>
      <c r="W272" s="40"/>
      <c r="X272" s="40"/>
      <c r="Y272" s="40"/>
      <c r="Z272" s="40"/>
      <c r="AA272" s="40"/>
      <c r="AB272" s="40"/>
      <c r="AC272" s="40"/>
      <c r="AD272" s="40"/>
      <c r="AE272" s="40"/>
      <c r="AR272" s="219" t="s">
        <v>220</v>
      </c>
      <c r="AT272" s="219" t="s">
        <v>140</v>
      </c>
      <c r="AU272" s="219" t="s">
        <v>85</v>
      </c>
      <c r="AY272" s="19" t="s">
        <v>132</v>
      </c>
      <c r="BE272" s="220">
        <f>IF(N272="základní",J272,0)</f>
        <v>0</v>
      </c>
      <c r="BF272" s="220">
        <f>IF(N272="snížená",J272,0)</f>
        <v>0</v>
      </c>
      <c r="BG272" s="220">
        <f>IF(N272="zákl. přenesená",J272,0)</f>
        <v>0</v>
      </c>
      <c r="BH272" s="220">
        <f>IF(N272="sníž. přenesená",J272,0)</f>
        <v>0</v>
      </c>
      <c r="BI272" s="220">
        <f>IF(N272="nulová",J272,0)</f>
        <v>0</v>
      </c>
      <c r="BJ272" s="19" t="s">
        <v>83</v>
      </c>
      <c r="BK272" s="220">
        <f>ROUND(I272*H272,2)</f>
        <v>0</v>
      </c>
      <c r="BL272" s="19" t="s">
        <v>220</v>
      </c>
      <c r="BM272" s="219" t="s">
        <v>958</v>
      </c>
    </row>
    <row r="273" s="2" customFormat="1">
      <c r="A273" s="40"/>
      <c r="B273" s="41"/>
      <c r="C273" s="42"/>
      <c r="D273" s="221" t="s">
        <v>142</v>
      </c>
      <c r="E273" s="42"/>
      <c r="F273" s="222" t="s">
        <v>959</v>
      </c>
      <c r="G273" s="42"/>
      <c r="H273" s="42"/>
      <c r="I273" s="223"/>
      <c r="J273" s="42"/>
      <c r="K273" s="42"/>
      <c r="L273" s="46"/>
      <c r="M273" s="224"/>
      <c r="N273" s="225"/>
      <c r="O273" s="86"/>
      <c r="P273" s="86"/>
      <c r="Q273" s="86"/>
      <c r="R273" s="86"/>
      <c r="S273" s="86"/>
      <c r="T273" s="87"/>
      <c r="U273" s="40"/>
      <c r="V273" s="40"/>
      <c r="W273" s="40"/>
      <c r="X273" s="40"/>
      <c r="Y273" s="40"/>
      <c r="Z273" s="40"/>
      <c r="AA273" s="40"/>
      <c r="AB273" s="40"/>
      <c r="AC273" s="40"/>
      <c r="AD273" s="40"/>
      <c r="AE273" s="40"/>
      <c r="AT273" s="19" t="s">
        <v>142</v>
      </c>
      <c r="AU273" s="19" t="s">
        <v>85</v>
      </c>
    </row>
    <row r="274" s="2" customFormat="1">
      <c r="A274" s="40"/>
      <c r="B274" s="41"/>
      <c r="C274" s="42"/>
      <c r="D274" s="226" t="s">
        <v>143</v>
      </c>
      <c r="E274" s="42"/>
      <c r="F274" s="227" t="s">
        <v>960</v>
      </c>
      <c r="G274" s="42"/>
      <c r="H274" s="42"/>
      <c r="I274" s="223"/>
      <c r="J274" s="42"/>
      <c r="K274" s="42"/>
      <c r="L274" s="46"/>
      <c r="M274" s="224"/>
      <c r="N274" s="225"/>
      <c r="O274" s="86"/>
      <c r="P274" s="86"/>
      <c r="Q274" s="86"/>
      <c r="R274" s="86"/>
      <c r="S274" s="86"/>
      <c r="T274" s="87"/>
      <c r="U274" s="40"/>
      <c r="V274" s="40"/>
      <c r="W274" s="40"/>
      <c r="X274" s="40"/>
      <c r="Y274" s="40"/>
      <c r="Z274" s="40"/>
      <c r="AA274" s="40"/>
      <c r="AB274" s="40"/>
      <c r="AC274" s="40"/>
      <c r="AD274" s="40"/>
      <c r="AE274" s="40"/>
      <c r="AT274" s="19" t="s">
        <v>143</v>
      </c>
      <c r="AU274" s="19" t="s">
        <v>85</v>
      </c>
    </row>
    <row r="275" s="2" customFormat="1" ht="24.15" customHeight="1">
      <c r="A275" s="40"/>
      <c r="B275" s="41"/>
      <c r="C275" s="207" t="s">
        <v>961</v>
      </c>
      <c r="D275" s="207" t="s">
        <v>140</v>
      </c>
      <c r="E275" s="208" t="s">
        <v>962</v>
      </c>
      <c r="F275" s="209" t="s">
        <v>963</v>
      </c>
      <c r="G275" s="210" t="s">
        <v>354</v>
      </c>
      <c r="H275" s="211">
        <v>14</v>
      </c>
      <c r="I275" s="212"/>
      <c r="J275" s="213">
        <f>ROUND(I275*H275,2)</f>
        <v>0</v>
      </c>
      <c r="K275" s="214"/>
      <c r="L275" s="46"/>
      <c r="M275" s="215" t="s">
        <v>19</v>
      </c>
      <c r="N275" s="216" t="s">
        <v>46</v>
      </c>
      <c r="O275" s="86"/>
      <c r="P275" s="217">
        <f>O275*H275</f>
        <v>0</v>
      </c>
      <c r="Q275" s="217">
        <v>0.00051999999999999995</v>
      </c>
      <c r="R275" s="217">
        <f>Q275*H275</f>
        <v>0.0072799999999999991</v>
      </c>
      <c r="S275" s="217">
        <v>0</v>
      </c>
      <c r="T275" s="218">
        <f>S275*H275</f>
        <v>0</v>
      </c>
      <c r="U275" s="40"/>
      <c r="V275" s="40"/>
      <c r="W275" s="40"/>
      <c r="X275" s="40"/>
      <c r="Y275" s="40"/>
      <c r="Z275" s="40"/>
      <c r="AA275" s="40"/>
      <c r="AB275" s="40"/>
      <c r="AC275" s="40"/>
      <c r="AD275" s="40"/>
      <c r="AE275" s="40"/>
      <c r="AR275" s="219" t="s">
        <v>220</v>
      </c>
      <c r="AT275" s="219" t="s">
        <v>140</v>
      </c>
      <c r="AU275" s="219" t="s">
        <v>85</v>
      </c>
      <c r="AY275" s="19" t="s">
        <v>132</v>
      </c>
      <c r="BE275" s="220">
        <f>IF(N275="základní",J275,0)</f>
        <v>0</v>
      </c>
      <c r="BF275" s="220">
        <f>IF(N275="snížená",J275,0)</f>
        <v>0</v>
      </c>
      <c r="BG275" s="220">
        <f>IF(N275="zákl. přenesená",J275,0)</f>
        <v>0</v>
      </c>
      <c r="BH275" s="220">
        <f>IF(N275="sníž. přenesená",J275,0)</f>
        <v>0</v>
      </c>
      <c r="BI275" s="220">
        <f>IF(N275="nulová",J275,0)</f>
        <v>0</v>
      </c>
      <c r="BJ275" s="19" t="s">
        <v>83</v>
      </c>
      <c r="BK275" s="220">
        <f>ROUND(I275*H275,2)</f>
        <v>0</v>
      </c>
      <c r="BL275" s="19" t="s">
        <v>220</v>
      </c>
      <c r="BM275" s="219" t="s">
        <v>964</v>
      </c>
    </row>
    <row r="276" s="2" customFormat="1">
      <c r="A276" s="40"/>
      <c r="B276" s="41"/>
      <c r="C276" s="42"/>
      <c r="D276" s="221" t="s">
        <v>142</v>
      </c>
      <c r="E276" s="42"/>
      <c r="F276" s="222" t="s">
        <v>965</v>
      </c>
      <c r="G276" s="42"/>
      <c r="H276" s="42"/>
      <c r="I276" s="223"/>
      <c r="J276" s="42"/>
      <c r="K276" s="42"/>
      <c r="L276" s="46"/>
      <c r="M276" s="224"/>
      <c r="N276" s="225"/>
      <c r="O276" s="86"/>
      <c r="P276" s="86"/>
      <c r="Q276" s="86"/>
      <c r="R276" s="86"/>
      <c r="S276" s="86"/>
      <c r="T276" s="87"/>
      <c r="U276" s="40"/>
      <c r="V276" s="40"/>
      <c r="W276" s="40"/>
      <c r="X276" s="40"/>
      <c r="Y276" s="40"/>
      <c r="Z276" s="40"/>
      <c r="AA276" s="40"/>
      <c r="AB276" s="40"/>
      <c r="AC276" s="40"/>
      <c r="AD276" s="40"/>
      <c r="AE276" s="40"/>
      <c r="AT276" s="19" t="s">
        <v>142</v>
      </c>
      <c r="AU276" s="19" t="s">
        <v>85</v>
      </c>
    </row>
    <row r="277" s="2" customFormat="1">
      <c r="A277" s="40"/>
      <c r="B277" s="41"/>
      <c r="C277" s="42"/>
      <c r="D277" s="226" t="s">
        <v>143</v>
      </c>
      <c r="E277" s="42"/>
      <c r="F277" s="227" t="s">
        <v>966</v>
      </c>
      <c r="G277" s="42"/>
      <c r="H277" s="42"/>
      <c r="I277" s="223"/>
      <c r="J277" s="42"/>
      <c r="K277" s="42"/>
      <c r="L277" s="46"/>
      <c r="M277" s="224"/>
      <c r="N277" s="225"/>
      <c r="O277" s="86"/>
      <c r="P277" s="86"/>
      <c r="Q277" s="86"/>
      <c r="R277" s="86"/>
      <c r="S277" s="86"/>
      <c r="T277" s="87"/>
      <c r="U277" s="40"/>
      <c r="V277" s="40"/>
      <c r="W277" s="40"/>
      <c r="X277" s="40"/>
      <c r="Y277" s="40"/>
      <c r="Z277" s="40"/>
      <c r="AA277" s="40"/>
      <c r="AB277" s="40"/>
      <c r="AC277" s="40"/>
      <c r="AD277" s="40"/>
      <c r="AE277" s="40"/>
      <c r="AT277" s="19" t="s">
        <v>143</v>
      </c>
      <c r="AU277" s="19" t="s">
        <v>85</v>
      </c>
    </row>
    <row r="278" s="2" customFormat="1" ht="24.15" customHeight="1">
      <c r="A278" s="40"/>
      <c r="B278" s="41"/>
      <c r="C278" s="207" t="s">
        <v>967</v>
      </c>
      <c r="D278" s="207" t="s">
        <v>140</v>
      </c>
      <c r="E278" s="208" t="s">
        <v>968</v>
      </c>
      <c r="F278" s="209" t="s">
        <v>969</v>
      </c>
      <c r="G278" s="210" t="s">
        <v>354</v>
      </c>
      <c r="H278" s="211">
        <v>16</v>
      </c>
      <c r="I278" s="212"/>
      <c r="J278" s="213">
        <f>ROUND(I278*H278,2)</f>
        <v>0</v>
      </c>
      <c r="K278" s="214"/>
      <c r="L278" s="46"/>
      <c r="M278" s="215" t="s">
        <v>19</v>
      </c>
      <c r="N278" s="216" t="s">
        <v>46</v>
      </c>
      <c r="O278" s="86"/>
      <c r="P278" s="217">
        <f>O278*H278</f>
        <v>0</v>
      </c>
      <c r="Q278" s="217">
        <v>0.00147</v>
      </c>
      <c r="R278" s="217">
        <f>Q278*H278</f>
        <v>0.023519999999999999</v>
      </c>
      <c r="S278" s="217">
        <v>0</v>
      </c>
      <c r="T278" s="218">
        <f>S278*H278</f>
        <v>0</v>
      </c>
      <c r="U278" s="40"/>
      <c r="V278" s="40"/>
      <c r="W278" s="40"/>
      <c r="X278" s="40"/>
      <c r="Y278" s="40"/>
      <c r="Z278" s="40"/>
      <c r="AA278" s="40"/>
      <c r="AB278" s="40"/>
      <c r="AC278" s="40"/>
      <c r="AD278" s="40"/>
      <c r="AE278" s="40"/>
      <c r="AR278" s="219" t="s">
        <v>220</v>
      </c>
      <c r="AT278" s="219" t="s">
        <v>140</v>
      </c>
      <c r="AU278" s="219" t="s">
        <v>85</v>
      </c>
      <c r="AY278" s="19" t="s">
        <v>132</v>
      </c>
      <c r="BE278" s="220">
        <f>IF(N278="základní",J278,0)</f>
        <v>0</v>
      </c>
      <c r="BF278" s="220">
        <f>IF(N278="snížená",J278,0)</f>
        <v>0</v>
      </c>
      <c r="BG278" s="220">
        <f>IF(N278="zákl. přenesená",J278,0)</f>
        <v>0</v>
      </c>
      <c r="BH278" s="220">
        <f>IF(N278="sníž. přenesená",J278,0)</f>
        <v>0</v>
      </c>
      <c r="BI278" s="220">
        <f>IF(N278="nulová",J278,0)</f>
        <v>0</v>
      </c>
      <c r="BJ278" s="19" t="s">
        <v>83</v>
      </c>
      <c r="BK278" s="220">
        <f>ROUND(I278*H278,2)</f>
        <v>0</v>
      </c>
      <c r="BL278" s="19" t="s">
        <v>220</v>
      </c>
      <c r="BM278" s="219" t="s">
        <v>970</v>
      </c>
    </row>
    <row r="279" s="2" customFormat="1">
      <c r="A279" s="40"/>
      <c r="B279" s="41"/>
      <c r="C279" s="42"/>
      <c r="D279" s="221" t="s">
        <v>142</v>
      </c>
      <c r="E279" s="42"/>
      <c r="F279" s="222" t="s">
        <v>971</v>
      </c>
      <c r="G279" s="42"/>
      <c r="H279" s="42"/>
      <c r="I279" s="223"/>
      <c r="J279" s="42"/>
      <c r="K279" s="42"/>
      <c r="L279" s="46"/>
      <c r="M279" s="224"/>
      <c r="N279" s="225"/>
      <c r="O279" s="86"/>
      <c r="P279" s="86"/>
      <c r="Q279" s="86"/>
      <c r="R279" s="86"/>
      <c r="S279" s="86"/>
      <c r="T279" s="87"/>
      <c r="U279" s="40"/>
      <c r="V279" s="40"/>
      <c r="W279" s="40"/>
      <c r="X279" s="40"/>
      <c r="Y279" s="40"/>
      <c r="Z279" s="40"/>
      <c r="AA279" s="40"/>
      <c r="AB279" s="40"/>
      <c r="AC279" s="40"/>
      <c r="AD279" s="40"/>
      <c r="AE279" s="40"/>
      <c r="AT279" s="19" t="s">
        <v>142</v>
      </c>
      <c r="AU279" s="19" t="s">
        <v>85</v>
      </c>
    </row>
    <row r="280" s="2" customFormat="1">
      <c r="A280" s="40"/>
      <c r="B280" s="41"/>
      <c r="C280" s="42"/>
      <c r="D280" s="226" t="s">
        <v>143</v>
      </c>
      <c r="E280" s="42"/>
      <c r="F280" s="227" t="s">
        <v>972</v>
      </c>
      <c r="G280" s="42"/>
      <c r="H280" s="42"/>
      <c r="I280" s="223"/>
      <c r="J280" s="42"/>
      <c r="K280" s="42"/>
      <c r="L280" s="46"/>
      <c r="M280" s="224"/>
      <c r="N280" s="225"/>
      <c r="O280" s="86"/>
      <c r="P280" s="86"/>
      <c r="Q280" s="86"/>
      <c r="R280" s="86"/>
      <c r="S280" s="86"/>
      <c r="T280" s="87"/>
      <c r="U280" s="40"/>
      <c r="V280" s="40"/>
      <c r="W280" s="40"/>
      <c r="X280" s="40"/>
      <c r="Y280" s="40"/>
      <c r="Z280" s="40"/>
      <c r="AA280" s="40"/>
      <c r="AB280" s="40"/>
      <c r="AC280" s="40"/>
      <c r="AD280" s="40"/>
      <c r="AE280" s="40"/>
      <c r="AT280" s="19" t="s">
        <v>143</v>
      </c>
      <c r="AU280" s="19" t="s">
        <v>85</v>
      </c>
    </row>
    <row r="281" s="2" customFormat="1" ht="24.15" customHeight="1">
      <c r="A281" s="40"/>
      <c r="B281" s="41"/>
      <c r="C281" s="207" t="s">
        <v>973</v>
      </c>
      <c r="D281" s="207" t="s">
        <v>140</v>
      </c>
      <c r="E281" s="208" t="s">
        <v>974</v>
      </c>
      <c r="F281" s="209" t="s">
        <v>975</v>
      </c>
      <c r="G281" s="210" t="s">
        <v>304</v>
      </c>
      <c r="H281" s="265"/>
      <c r="I281" s="212"/>
      <c r="J281" s="213">
        <f>ROUND(I281*H281,2)</f>
        <v>0</v>
      </c>
      <c r="K281" s="214"/>
      <c r="L281" s="46"/>
      <c r="M281" s="215" t="s">
        <v>19</v>
      </c>
      <c r="N281" s="216" t="s">
        <v>46</v>
      </c>
      <c r="O281" s="86"/>
      <c r="P281" s="217">
        <f>O281*H281</f>
        <v>0</v>
      </c>
      <c r="Q281" s="217">
        <v>0</v>
      </c>
      <c r="R281" s="217">
        <f>Q281*H281</f>
        <v>0</v>
      </c>
      <c r="S281" s="217">
        <v>0</v>
      </c>
      <c r="T281" s="218">
        <f>S281*H281</f>
        <v>0</v>
      </c>
      <c r="U281" s="40"/>
      <c r="V281" s="40"/>
      <c r="W281" s="40"/>
      <c r="X281" s="40"/>
      <c r="Y281" s="40"/>
      <c r="Z281" s="40"/>
      <c r="AA281" s="40"/>
      <c r="AB281" s="40"/>
      <c r="AC281" s="40"/>
      <c r="AD281" s="40"/>
      <c r="AE281" s="40"/>
      <c r="AR281" s="219" t="s">
        <v>220</v>
      </c>
      <c r="AT281" s="219" t="s">
        <v>140</v>
      </c>
      <c r="AU281" s="219" t="s">
        <v>85</v>
      </c>
      <c r="AY281" s="19" t="s">
        <v>132</v>
      </c>
      <c r="BE281" s="220">
        <f>IF(N281="základní",J281,0)</f>
        <v>0</v>
      </c>
      <c r="BF281" s="220">
        <f>IF(N281="snížená",J281,0)</f>
        <v>0</v>
      </c>
      <c r="BG281" s="220">
        <f>IF(N281="zákl. přenesená",J281,0)</f>
        <v>0</v>
      </c>
      <c r="BH281" s="220">
        <f>IF(N281="sníž. přenesená",J281,0)</f>
        <v>0</v>
      </c>
      <c r="BI281" s="220">
        <f>IF(N281="nulová",J281,0)</f>
        <v>0</v>
      </c>
      <c r="BJ281" s="19" t="s">
        <v>83</v>
      </c>
      <c r="BK281" s="220">
        <f>ROUND(I281*H281,2)</f>
        <v>0</v>
      </c>
      <c r="BL281" s="19" t="s">
        <v>220</v>
      </c>
      <c r="BM281" s="219" t="s">
        <v>976</v>
      </c>
    </row>
    <row r="282" s="2" customFormat="1">
      <c r="A282" s="40"/>
      <c r="B282" s="41"/>
      <c r="C282" s="42"/>
      <c r="D282" s="221" t="s">
        <v>142</v>
      </c>
      <c r="E282" s="42"/>
      <c r="F282" s="222" t="s">
        <v>977</v>
      </c>
      <c r="G282" s="42"/>
      <c r="H282" s="42"/>
      <c r="I282" s="223"/>
      <c r="J282" s="42"/>
      <c r="K282" s="42"/>
      <c r="L282" s="46"/>
      <c r="M282" s="224"/>
      <c r="N282" s="225"/>
      <c r="O282" s="86"/>
      <c r="P282" s="86"/>
      <c r="Q282" s="86"/>
      <c r="R282" s="86"/>
      <c r="S282" s="86"/>
      <c r="T282" s="87"/>
      <c r="U282" s="40"/>
      <c r="V282" s="40"/>
      <c r="W282" s="40"/>
      <c r="X282" s="40"/>
      <c r="Y282" s="40"/>
      <c r="Z282" s="40"/>
      <c r="AA282" s="40"/>
      <c r="AB282" s="40"/>
      <c r="AC282" s="40"/>
      <c r="AD282" s="40"/>
      <c r="AE282" s="40"/>
      <c r="AT282" s="19" t="s">
        <v>142</v>
      </c>
      <c r="AU282" s="19" t="s">
        <v>85</v>
      </c>
    </row>
    <row r="283" s="2" customFormat="1">
      <c r="A283" s="40"/>
      <c r="B283" s="41"/>
      <c r="C283" s="42"/>
      <c r="D283" s="226" t="s">
        <v>143</v>
      </c>
      <c r="E283" s="42"/>
      <c r="F283" s="227" t="s">
        <v>978</v>
      </c>
      <c r="G283" s="42"/>
      <c r="H283" s="42"/>
      <c r="I283" s="223"/>
      <c r="J283" s="42"/>
      <c r="K283" s="42"/>
      <c r="L283" s="46"/>
      <c r="M283" s="224"/>
      <c r="N283" s="225"/>
      <c r="O283" s="86"/>
      <c r="P283" s="86"/>
      <c r="Q283" s="86"/>
      <c r="R283" s="86"/>
      <c r="S283" s="86"/>
      <c r="T283" s="87"/>
      <c r="U283" s="40"/>
      <c r="V283" s="40"/>
      <c r="W283" s="40"/>
      <c r="X283" s="40"/>
      <c r="Y283" s="40"/>
      <c r="Z283" s="40"/>
      <c r="AA283" s="40"/>
      <c r="AB283" s="40"/>
      <c r="AC283" s="40"/>
      <c r="AD283" s="40"/>
      <c r="AE283" s="40"/>
      <c r="AT283" s="19" t="s">
        <v>143</v>
      </c>
      <c r="AU283" s="19" t="s">
        <v>85</v>
      </c>
    </row>
    <row r="284" s="12" customFormat="1" ht="22.8" customHeight="1">
      <c r="A284" s="12"/>
      <c r="B284" s="191"/>
      <c r="C284" s="192"/>
      <c r="D284" s="193" t="s">
        <v>74</v>
      </c>
      <c r="E284" s="205" t="s">
        <v>979</v>
      </c>
      <c r="F284" s="205" t="s">
        <v>980</v>
      </c>
      <c r="G284" s="192"/>
      <c r="H284" s="192"/>
      <c r="I284" s="195"/>
      <c r="J284" s="206">
        <f>BK284</f>
        <v>0</v>
      </c>
      <c r="K284" s="192"/>
      <c r="L284" s="197"/>
      <c r="M284" s="198"/>
      <c r="N284" s="199"/>
      <c r="O284" s="199"/>
      <c r="P284" s="200">
        <f>SUM(P285:P331)</f>
        <v>0</v>
      </c>
      <c r="Q284" s="199"/>
      <c r="R284" s="200">
        <f>SUM(R285:R331)</f>
        <v>0.95680680000000007</v>
      </c>
      <c r="S284" s="199"/>
      <c r="T284" s="201">
        <f>SUM(T285:T331)</f>
        <v>1.3723080000000001</v>
      </c>
      <c r="U284" s="12"/>
      <c r="V284" s="12"/>
      <c r="W284" s="12"/>
      <c r="X284" s="12"/>
      <c r="Y284" s="12"/>
      <c r="Z284" s="12"/>
      <c r="AA284" s="12"/>
      <c r="AB284" s="12"/>
      <c r="AC284" s="12"/>
      <c r="AD284" s="12"/>
      <c r="AE284" s="12"/>
      <c r="AR284" s="202" t="s">
        <v>85</v>
      </c>
      <c r="AT284" s="203" t="s">
        <v>74</v>
      </c>
      <c r="AU284" s="203" t="s">
        <v>83</v>
      </c>
      <c r="AY284" s="202" t="s">
        <v>132</v>
      </c>
      <c r="BK284" s="204">
        <f>SUM(BK285:BK331)</f>
        <v>0</v>
      </c>
    </row>
    <row r="285" s="2" customFormat="1" ht="24.15" customHeight="1">
      <c r="A285" s="40"/>
      <c r="B285" s="41"/>
      <c r="C285" s="207" t="s">
        <v>981</v>
      </c>
      <c r="D285" s="207" t="s">
        <v>140</v>
      </c>
      <c r="E285" s="208" t="s">
        <v>982</v>
      </c>
      <c r="F285" s="209" t="s">
        <v>983</v>
      </c>
      <c r="G285" s="210" t="s">
        <v>138</v>
      </c>
      <c r="H285" s="211">
        <v>29.760000000000002</v>
      </c>
      <c r="I285" s="212"/>
      <c r="J285" s="213">
        <f>ROUND(I285*H285,2)</f>
        <v>0</v>
      </c>
      <c r="K285" s="214"/>
      <c r="L285" s="46"/>
      <c r="M285" s="215" t="s">
        <v>19</v>
      </c>
      <c r="N285" s="216" t="s">
        <v>46</v>
      </c>
      <c r="O285" s="86"/>
      <c r="P285" s="217">
        <f>O285*H285</f>
        <v>0</v>
      </c>
      <c r="Q285" s="217">
        <v>0.023630000000000002</v>
      </c>
      <c r="R285" s="217">
        <f>Q285*H285</f>
        <v>0.7032288000000001</v>
      </c>
      <c r="S285" s="217">
        <v>0</v>
      </c>
      <c r="T285" s="218">
        <f>S285*H285</f>
        <v>0</v>
      </c>
      <c r="U285" s="40"/>
      <c r="V285" s="40"/>
      <c r="W285" s="40"/>
      <c r="X285" s="40"/>
      <c r="Y285" s="40"/>
      <c r="Z285" s="40"/>
      <c r="AA285" s="40"/>
      <c r="AB285" s="40"/>
      <c r="AC285" s="40"/>
      <c r="AD285" s="40"/>
      <c r="AE285" s="40"/>
      <c r="AR285" s="219" t="s">
        <v>220</v>
      </c>
      <c r="AT285" s="219" t="s">
        <v>140</v>
      </c>
      <c r="AU285" s="219" t="s">
        <v>85</v>
      </c>
      <c r="AY285" s="19" t="s">
        <v>132</v>
      </c>
      <c r="BE285" s="220">
        <f>IF(N285="základní",J285,0)</f>
        <v>0</v>
      </c>
      <c r="BF285" s="220">
        <f>IF(N285="snížená",J285,0)</f>
        <v>0</v>
      </c>
      <c r="BG285" s="220">
        <f>IF(N285="zákl. přenesená",J285,0)</f>
        <v>0</v>
      </c>
      <c r="BH285" s="220">
        <f>IF(N285="sníž. přenesená",J285,0)</f>
        <v>0</v>
      </c>
      <c r="BI285" s="220">
        <f>IF(N285="nulová",J285,0)</f>
        <v>0</v>
      </c>
      <c r="BJ285" s="19" t="s">
        <v>83</v>
      </c>
      <c r="BK285" s="220">
        <f>ROUND(I285*H285,2)</f>
        <v>0</v>
      </c>
      <c r="BL285" s="19" t="s">
        <v>220</v>
      </c>
      <c r="BM285" s="219" t="s">
        <v>984</v>
      </c>
    </row>
    <row r="286" s="2" customFormat="1">
      <c r="A286" s="40"/>
      <c r="B286" s="41"/>
      <c r="C286" s="42"/>
      <c r="D286" s="221" t="s">
        <v>142</v>
      </c>
      <c r="E286" s="42"/>
      <c r="F286" s="222" t="s">
        <v>985</v>
      </c>
      <c r="G286" s="42"/>
      <c r="H286" s="42"/>
      <c r="I286" s="223"/>
      <c r="J286" s="42"/>
      <c r="K286" s="42"/>
      <c r="L286" s="46"/>
      <c r="M286" s="224"/>
      <c r="N286" s="225"/>
      <c r="O286" s="86"/>
      <c r="P286" s="86"/>
      <c r="Q286" s="86"/>
      <c r="R286" s="86"/>
      <c r="S286" s="86"/>
      <c r="T286" s="87"/>
      <c r="U286" s="40"/>
      <c r="V286" s="40"/>
      <c r="W286" s="40"/>
      <c r="X286" s="40"/>
      <c r="Y286" s="40"/>
      <c r="Z286" s="40"/>
      <c r="AA286" s="40"/>
      <c r="AB286" s="40"/>
      <c r="AC286" s="40"/>
      <c r="AD286" s="40"/>
      <c r="AE286" s="40"/>
      <c r="AT286" s="19" t="s">
        <v>142</v>
      </c>
      <c r="AU286" s="19" t="s">
        <v>85</v>
      </c>
    </row>
    <row r="287" s="2" customFormat="1">
      <c r="A287" s="40"/>
      <c r="B287" s="41"/>
      <c r="C287" s="42"/>
      <c r="D287" s="226" t="s">
        <v>143</v>
      </c>
      <c r="E287" s="42"/>
      <c r="F287" s="227" t="s">
        <v>986</v>
      </c>
      <c r="G287" s="42"/>
      <c r="H287" s="42"/>
      <c r="I287" s="223"/>
      <c r="J287" s="42"/>
      <c r="K287" s="42"/>
      <c r="L287" s="46"/>
      <c r="M287" s="224"/>
      <c r="N287" s="225"/>
      <c r="O287" s="86"/>
      <c r="P287" s="86"/>
      <c r="Q287" s="86"/>
      <c r="R287" s="86"/>
      <c r="S287" s="86"/>
      <c r="T287" s="87"/>
      <c r="U287" s="40"/>
      <c r="V287" s="40"/>
      <c r="W287" s="40"/>
      <c r="X287" s="40"/>
      <c r="Y287" s="40"/>
      <c r="Z287" s="40"/>
      <c r="AA287" s="40"/>
      <c r="AB287" s="40"/>
      <c r="AC287" s="40"/>
      <c r="AD287" s="40"/>
      <c r="AE287" s="40"/>
      <c r="AT287" s="19" t="s">
        <v>143</v>
      </c>
      <c r="AU287" s="19" t="s">
        <v>85</v>
      </c>
    </row>
    <row r="288" s="13" customFormat="1">
      <c r="A288" s="13"/>
      <c r="B288" s="228"/>
      <c r="C288" s="229"/>
      <c r="D288" s="221" t="s">
        <v>145</v>
      </c>
      <c r="E288" s="230" t="s">
        <v>19</v>
      </c>
      <c r="F288" s="231" t="s">
        <v>987</v>
      </c>
      <c r="G288" s="229"/>
      <c r="H288" s="232">
        <v>24.48</v>
      </c>
      <c r="I288" s="233"/>
      <c r="J288" s="229"/>
      <c r="K288" s="229"/>
      <c r="L288" s="234"/>
      <c r="M288" s="235"/>
      <c r="N288" s="236"/>
      <c r="O288" s="236"/>
      <c r="P288" s="236"/>
      <c r="Q288" s="236"/>
      <c r="R288" s="236"/>
      <c r="S288" s="236"/>
      <c r="T288" s="237"/>
      <c r="U288" s="13"/>
      <c r="V288" s="13"/>
      <c r="W288" s="13"/>
      <c r="X288" s="13"/>
      <c r="Y288" s="13"/>
      <c r="Z288" s="13"/>
      <c r="AA288" s="13"/>
      <c r="AB288" s="13"/>
      <c r="AC288" s="13"/>
      <c r="AD288" s="13"/>
      <c r="AE288" s="13"/>
      <c r="AT288" s="238" t="s">
        <v>145</v>
      </c>
      <c r="AU288" s="238" t="s">
        <v>85</v>
      </c>
      <c r="AV288" s="13" t="s">
        <v>85</v>
      </c>
      <c r="AW288" s="13" t="s">
        <v>36</v>
      </c>
      <c r="AX288" s="13" t="s">
        <v>75</v>
      </c>
      <c r="AY288" s="238" t="s">
        <v>132</v>
      </c>
    </row>
    <row r="289" s="14" customFormat="1">
      <c r="A289" s="14"/>
      <c r="B289" s="239"/>
      <c r="C289" s="240"/>
      <c r="D289" s="221" t="s">
        <v>145</v>
      </c>
      <c r="E289" s="241" t="s">
        <v>19</v>
      </c>
      <c r="F289" s="242" t="s">
        <v>988</v>
      </c>
      <c r="G289" s="240"/>
      <c r="H289" s="243">
        <v>24.48</v>
      </c>
      <c r="I289" s="244"/>
      <c r="J289" s="240"/>
      <c r="K289" s="240"/>
      <c r="L289" s="245"/>
      <c r="M289" s="246"/>
      <c r="N289" s="247"/>
      <c r="O289" s="247"/>
      <c r="P289" s="247"/>
      <c r="Q289" s="247"/>
      <c r="R289" s="247"/>
      <c r="S289" s="247"/>
      <c r="T289" s="248"/>
      <c r="U289" s="14"/>
      <c r="V289" s="14"/>
      <c r="W289" s="14"/>
      <c r="X289" s="14"/>
      <c r="Y289" s="14"/>
      <c r="Z289" s="14"/>
      <c r="AA289" s="14"/>
      <c r="AB289" s="14"/>
      <c r="AC289" s="14"/>
      <c r="AD289" s="14"/>
      <c r="AE289" s="14"/>
      <c r="AT289" s="249" t="s">
        <v>145</v>
      </c>
      <c r="AU289" s="249" t="s">
        <v>85</v>
      </c>
      <c r="AV289" s="14" t="s">
        <v>148</v>
      </c>
      <c r="AW289" s="14" t="s">
        <v>36</v>
      </c>
      <c r="AX289" s="14" t="s">
        <v>75</v>
      </c>
      <c r="AY289" s="249" t="s">
        <v>132</v>
      </c>
    </row>
    <row r="290" s="13" customFormat="1">
      <c r="A290" s="13"/>
      <c r="B290" s="228"/>
      <c r="C290" s="229"/>
      <c r="D290" s="221" t="s">
        <v>145</v>
      </c>
      <c r="E290" s="230" t="s">
        <v>19</v>
      </c>
      <c r="F290" s="231" t="s">
        <v>989</v>
      </c>
      <c r="G290" s="229"/>
      <c r="H290" s="232">
        <v>5.2800000000000002</v>
      </c>
      <c r="I290" s="233"/>
      <c r="J290" s="229"/>
      <c r="K290" s="229"/>
      <c r="L290" s="234"/>
      <c r="M290" s="235"/>
      <c r="N290" s="236"/>
      <c r="O290" s="236"/>
      <c r="P290" s="236"/>
      <c r="Q290" s="236"/>
      <c r="R290" s="236"/>
      <c r="S290" s="236"/>
      <c r="T290" s="237"/>
      <c r="U290" s="13"/>
      <c r="V290" s="13"/>
      <c r="W290" s="13"/>
      <c r="X290" s="13"/>
      <c r="Y290" s="13"/>
      <c r="Z290" s="13"/>
      <c r="AA290" s="13"/>
      <c r="AB290" s="13"/>
      <c r="AC290" s="13"/>
      <c r="AD290" s="13"/>
      <c r="AE290" s="13"/>
      <c r="AT290" s="238" t="s">
        <v>145</v>
      </c>
      <c r="AU290" s="238" t="s">
        <v>85</v>
      </c>
      <c r="AV290" s="13" t="s">
        <v>85</v>
      </c>
      <c r="AW290" s="13" t="s">
        <v>36</v>
      </c>
      <c r="AX290" s="13" t="s">
        <v>75</v>
      </c>
      <c r="AY290" s="238" t="s">
        <v>132</v>
      </c>
    </row>
    <row r="291" s="14" customFormat="1">
      <c r="A291" s="14"/>
      <c r="B291" s="239"/>
      <c r="C291" s="240"/>
      <c r="D291" s="221" t="s">
        <v>145</v>
      </c>
      <c r="E291" s="241" t="s">
        <v>19</v>
      </c>
      <c r="F291" s="242" t="s">
        <v>990</v>
      </c>
      <c r="G291" s="240"/>
      <c r="H291" s="243">
        <v>5.2800000000000002</v>
      </c>
      <c r="I291" s="244"/>
      <c r="J291" s="240"/>
      <c r="K291" s="240"/>
      <c r="L291" s="245"/>
      <c r="M291" s="246"/>
      <c r="N291" s="247"/>
      <c r="O291" s="247"/>
      <c r="P291" s="247"/>
      <c r="Q291" s="247"/>
      <c r="R291" s="247"/>
      <c r="S291" s="247"/>
      <c r="T291" s="248"/>
      <c r="U291" s="14"/>
      <c r="V291" s="14"/>
      <c r="W291" s="14"/>
      <c r="X291" s="14"/>
      <c r="Y291" s="14"/>
      <c r="Z291" s="14"/>
      <c r="AA291" s="14"/>
      <c r="AB291" s="14"/>
      <c r="AC291" s="14"/>
      <c r="AD291" s="14"/>
      <c r="AE291" s="14"/>
      <c r="AT291" s="249" t="s">
        <v>145</v>
      </c>
      <c r="AU291" s="249" t="s">
        <v>85</v>
      </c>
      <c r="AV291" s="14" t="s">
        <v>148</v>
      </c>
      <c r="AW291" s="14" t="s">
        <v>36</v>
      </c>
      <c r="AX291" s="14" t="s">
        <v>75</v>
      </c>
      <c r="AY291" s="249" t="s">
        <v>132</v>
      </c>
    </row>
    <row r="292" s="15" customFormat="1">
      <c r="A292" s="15"/>
      <c r="B292" s="250"/>
      <c r="C292" s="251"/>
      <c r="D292" s="221" t="s">
        <v>145</v>
      </c>
      <c r="E292" s="252" t="s">
        <v>19</v>
      </c>
      <c r="F292" s="253" t="s">
        <v>166</v>
      </c>
      <c r="G292" s="251"/>
      <c r="H292" s="254">
        <v>29.760000000000002</v>
      </c>
      <c r="I292" s="255"/>
      <c r="J292" s="251"/>
      <c r="K292" s="251"/>
      <c r="L292" s="256"/>
      <c r="M292" s="257"/>
      <c r="N292" s="258"/>
      <c r="O292" s="258"/>
      <c r="P292" s="258"/>
      <c r="Q292" s="258"/>
      <c r="R292" s="258"/>
      <c r="S292" s="258"/>
      <c r="T292" s="259"/>
      <c r="U292" s="15"/>
      <c r="V292" s="15"/>
      <c r="W292" s="15"/>
      <c r="X292" s="15"/>
      <c r="Y292" s="15"/>
      <c r="Z292" s="15"/>
      <c r="AA292" s="15"/>
      <c r="AB292" s="15"/>
      <c r="AC292" s="15"/>
      <c r="AD292" s="15"/>
      <c r="AE292" s="15"/>
      <c r="AT292" s="260" t="s">
        <v>145</v>
      </c>
      <c r="AU292" s="260" t="s">
        <v>85</v>
      </c>
      <c r="AV292" s="15" t="s">
        <v>139</v>
      </c>
      <c r="AW292" s="15" t="s">
        <v>36</v>
      </c>
      <c r="AX292" s="15" t="s">
        <v>83</v>
      </c>
      <c r="AY292" s="260" t="s">
        <v>132</v>
      </c>
    </row>
    <row r="293" s="2" customFormat="1" ht="24.15" customHeight="1">
      <c r="A293" s="40"/>
      <c r="B293" s="41"/>
      <c r="C293" s="207" t="s">
        <v>991</v>
      </c>
      <c r="D293" s="207" t="s">
        <v>140</v>
      </c>
      <c r="E293" s="208" t="s">
        <v>992</v>
      </c>
      <c r="F293" s="209" t="s">
        <v>993</v>
      </c>
      <c r="G293" s="210" t="s">
        <v>138</v>
      </c>
      <c r="H293" s="211">
        <v>5.2800000000000002</v>
      </c>
      <c r="I293" s="212"/>
      <c r="J293" s="213">
        <f>ROUND(I293*H293,2)</f>
        <v>0</v>
      </c>
      <c r="K293" s="214"/>
      <c r="L293" s="46"/>
      <c r="M293" s="215" t="s">
        <v>19</v>
      </c>
      <c r="N293" s="216" t="s">
        <v>46</v>
      </c>
      <c r="O293" s="86"/>
      <c r="P293" s="217">
        <f>O293*H293</f>
        <v>0</v>
      </c>
      <c r="Q293" s="217">
        <v>0.025530000000000001</v>
      </c>
      <c r="R293" s="217">
        <f>Q293*H293</f>
        <v>0.13479840000000001</v>
      </c>
      <c r="S293" s="217">
        <v>0</v>
      </c>
      <c r="T293" s="218">
        <f>S293*H293</f>
        <v>0</v>
      </c>
      <c r="U293" s="40"/>
      <c r="V293" s="40"/>
      <c r="W293" s="40"/>
      <c r="X293" s="40"/>
      <c r="Y293" s="40"/>
      <c r="Z293" s="40"/>
      <c r="AA293" s="40"/>
      <c r="AB293" s="40"/>
      <c r="AC293" s="40"/>
      <c r="AD293" s="40"/>
      <c r="AE293" s="40"/>
      <c r="AR293" s="219" t="s">
        <v>220</v>
      </c>
      <c r="AT293" s="219" t="s">
        <v>140</v>
      </c>
      <c r="AU293" s="219" t="s">
        <v>85</v>
      </c>
      <c r="AY293" s="19" t="s">
        <v>132</v>
      </c>
      <c r="BE293" s="220">
        <f>IF(N293="základní",J293,0)</f>
        <v>0</v>
      </c>
      <c r="BF293" s="220">
        <f>IF(N293="snížená",J293,0)</f>
        <v>0</v>
      </c>
      <c r="BG293" s="220">
        <f>IF(N293="zákl. přenesená",J293,0)</f>
        <v>0</v>
      </c>
      <c r="BH293" s="220">
        <f>IF(N293="sníž. přenesená",J293,0)</f>
        <v>0</v>
      </c>
      <c r="BI293" s="220">
        <f>IF(N293="nulová",J293,0)</f>
        <v>0</v>
      </c>
      <c r="BJ293" s="19" t="s">
        <v>83</v>
      </c>
      <c r="BK293" s="220">
        <f>ROUND(I293*H293,2)</f>
        <v>0</v>
      </c>
      <c r="BL293" s="19" t="s">
        <v>220</v>
      </c>
      <c r="BM293" s="219" t="s">
        <v>994</v>
      </c>
    </row>
    <row r="294" s="2" customFormat="1">
      <c r="A294" s="40"/>
      <c r="B294" s="41"/>
      <c r="C294" s="42"/>
      <c r="D294" s="221" t="s">
        <v>142</v>
      </c>
      <c r="E294" s="42"/>
      <c r="F294" s="222" t="s">
        <v>995</v>
      </c>
      <c r="G294" s="42"/>
      <c r="H294" s="42"/>
      <c r="I294" s="223"/>
      <c r="J294" s="42"/>
      <c r="K294" s="42"/>
      <c r="L294" s="46"/>
      <c r="M294" s="224"/>
      <c r="N294" s="225"/>
      <c r="O294" s="86"/>
      <c r="P294" s="86"/>
      <c r="Q294" s="86"/>
      <c r="R294" s="86"/>
      <c r="S294" s="86"/>
      <c r="T294" s="87"/>
      <c r="U294" s="40"/>
      <c r="V294" s="40"/>
      <c r="W294" s="40"/>
      <c r="X294" s="40"/>
      <c r="Y294" s="40"/>
      <c r="Z294" s="40"/>
      <c r="AA294" s="40"/>
      <c r="AB294" s="40"/>
      <c r="AC294" s="40"/>
      <c r="AD294" s="40"/>
      <c r="AE294" s="40"/>
      <c r="AT294" s="19" t="s">
        <v>142</v>
      </c>
      <c r="AU294" s="19" t="s">
        <v>85</v>
      </c>
    </row>
    <row r="295" s="2" customFormat="1">
      <c r="A295" s="40"/>
      <c r="B295" s="41"/>
      <c r="C295" s="42"/>
      <c r="D295" s="226" t="s">
        <v>143</v>
      </c>
      <c r="E295" s="42"/>
      <c r="F295" s="227" t="s">
        <v>996</v>
      </c>
      <c r="G295" s="42"/>
      <c r="H295" s="42"/>
      <c r="I295" s="223"/>
      <c r="J295" s="42"/>
      <c r="K295" s="42"/>
      <c r="L295" s="46"/>
      <c r="M295" s="224"/>
      <c r="N295" s="225"/>
      <c r="O295" s="86"/>
      <c r="P295" s="86"/>
      <c r="Q295" s="86"/>
      <c r="R295" s="86"/>
      <c r="S295" s="86"/>
      <c r="T295" s="87"/>
      <c r="U295" s="40"/>
      <c r="V295" s="40"/>
      <c r="W295" s="40"/>
      <c r="X295" s="40"/>
      <c r="Y295" s="40"/>
      <c r="Z295" s="40"/>
      <c r="AA295" s="40"/>
      <c r="AB295" s="40"/>
      <c r="AC295" s="40"/>
      <c r="AD295" s="40"/>
      <c r="AE295" s="40"/>
      <c r="AT295" s="19" t="s">
        <v>143</v>
      </c>
      <c r="AU295" s="19" t="s">
        <v>85</v>
      </c>
    </row>
    <row r="296" s="13" customFormat="1">
      <c r="A296" s="13"/>
      <c r="B296" s="228"/>
      <c r="C296" s="229"/>
      <c r="D296" s="221" t="s">
        <v>145</v>
      </c>
      <c r="E296" s="230" t="s">
        <v>19</v>
      </c>
      <c r="F296" s="231" t="s">
        <v>997</v>
      </c>
      <c r="G296" s="229"/>
      <c r="H296" s="232">
        <v>5.2800000000000002</v>
      </c>
      <c r="I296" s="233"/>
      <c r="J296" s="229"/>
      <c r="K296" s="229"/>
      <c r="L296" s="234"/>
      <c r="M296" s="235"/>
      <c r="N296" s="236"/>
      <c r="O296" s="236"/>
      <c r="P296" s="236"/>
      <c r="Q296" s="236"/>
      <c r="R296" s="236"/>
      <c r="S296" s="236"/>
      <c r="T296" s="237"/>
      <c r="U296" s="13"/>
      <c r="V296" s="13"/>
      <c r="W296" s="13"/>
      <c r="X296" s="13"/>
      <c r="Y296" s="13"/>
      <c r="Z296" s="13"/>
      <c r="AA296" s="13"/>
      <c r="AB296" s="13"/>
      <c r="AC296" s="13"/>
      <c r="AD296" s="13"/>
      <c r="AE296" s="13"/>
      <c r="AT296" s="238" t="s">
        <v>145</v>
      </c>
      <c r="AU296" s="238" t="s">
        <v>85</v>
      </c>
      <c r="AV296" s="13" t="s">
        <v>85</v>
      </c>
      <c r="AW296" s="13" t="s">
        <v>36</v>
      </c>
      <c r="AX296" s="13" t="s">
        <v>75</v>
      </c>
      <c r="AY296" s="238" t="s">
        <v>132</v>
      </c>
    </row>
    <row r="297" s="14" customFormat="1">
      <c r="A297" s="14"/>
      <c r="B297" s="239"/>
      <c r="C297" s="240"/>
      <c r="D297" s="221" t="s">
        <v>145</v>
      </c>
      <c r="E297" s="241" t="s">
        <v>19</v>
      </c>
      <c r="F297" s="242" t="s">
        <v>147</v>
      </c>
      <c r="G297" s="240"/>
      <c r="H297" s="243">
        <v>5.2800000000000002</v>
      </c>
      <c r="I297" s="244"/>
      <c r="J297" s="240"/>
      <c r="K297" s="240"/>
      <c r="L297" s="245"/>
      <c r="M297" s="246"/>
      <c r="N297" s="247"/>
      <c r="O297" s="247"/>
      <c r="P297" s="247"/>
      <c r="Q297" s="247"/>
      <c r="R297" s="247"/>
      <c r="S297" s="247"/>
      <c r="T297" s="248"/>
      <c r="U297" s="14"/>
      <c r="V297" s="14"/>
      <c r="W297" s="14"/>
      <c r="X297" s="14"/>
      <c r="Y297" s="14"/>
      <c r="Z297" s="14"/>
      <c r="AA297" s="14"/>
      <c r="AB297" s="14"/>
      <c r="AC297" s="14"/>
      <c r="AD297" s="14"/>
      <c r="AE297" s="14"/>
      <c r="AT297" s="249" t="s">
        <v>145</v>
      </c>
      <c r="AU297" s="249" t="s">
        <v>85</v>
      </c>
      <c r="AV297" s="14" t="s">
        <v>148</v>
      </c>
      <c r="AW297" s="14" t="s">
        <v>36</v>
      </c>
      <c r="AX297" s="14" t="s">
        <v>83</v>
      </c>
      <c r="AY297" s="249" t="s">
        <v>132</v>
      </c>
    </row>
    <row r="298" s="2" customFormat="1" ht="24.15" customHeight="1">
      <c r="A298" s="40"/>
      <c r="B298" s="41"/>
      <c r="C298" s="207" t="s">
        <v>998</v>
      </c>
      <c r="D298" s="207" t="s">
        <v>140</v>
      </c>
      <c r="E298" s="208" t="s">
        <v>999</v>
      </c>
      <c r="F298" s="209" t="s">
        <v>1000</v>
      </c>
      <c r="G298" s="210" t="s">
        <v>138</v>
      </c>
      <c r="H298" s="211">
        <v>57.659999999999997</v>
      </c>
      <c r="I298" s="212"/>
      <c r="J298" s="213">
        <f>ROUND(I298*H298,2)</f>
        <v>0</v>
      </c>
      <c r="K298" s="214"/>
      <c r="L298" s="46"/>
      <c r="M298" s="215" t="s">
        <v>19</v>
      </c>
      <c r="N298" s="216" t="s">
        <v>46</v>
      </c>
      <c r="O298" s="86"/>
      <c r="P298" s="217">
        <f>O298*H298</f>
        <v>0</v>
      </c>
      <c r="Q298" s="217">
        <v>0</v>
      </c>
      <c r="R298" s="217">
        <f>Q298*H298</f>
        <v>0</v>
      </c>
      <c r="S298" s="217">
        <v>0.023800000000000002</v>
      </c>
      <c r="T298" s="218">
        <f>S298*H298</f>
        <v>1.3723080000000001</v>
      </c>
      <c r="U298" s="40"/>
      <c r="V298" s="40"/>
      <c r="W298" s="40"/>
      <c r="X298" s="40"/>
      <c r="Y298" s="40"/>
      <c r="Z298" s="40"/>
      <c r="AA298" s="40"/>
      <c r="AB298" s="40"/>
      <c r="AC298" s="40"/>
      <c r="AD298" s="40"/>
      <c r="AE298" s="40"/>
      <c r="AR298" s="219" t="s">
        <v>220</v>
      </c>
      <c r="AT298" s="219" t="s">
        <v>140</v>
      </c>
      <c r="AU298" s="219" t="s">
        <v>85</v>
      </c>
      <c r="AY298" s="19" t="s">
        <v>132</v>
      </c>
      <c r="BE298" s="220">
        <f>IF(N298="základní",J298,0)</f>
        <v>0</v>
      </c>
      <c r="BF298" s="220">
        <f>IF(N298="snížená",J298,0)</f>
        <v>0</v>
      </c>
      <c r="BG298" s="220">
        <f>IF(N298="zákl. přenesená",J298,0)</f>
        <v>0</v>
      </c>
      <c r="BH298" s="220">
        <f>IF(N298="sníž. přenesená",J298,0)</f>
        <v>0</v>
      </c>
      <c r="BI298" s="220">
        <f>IF(N298="nulová",J298,0)</f>
        <v>0</v>
      </c>
      <c r="BJ298" s="19" t="s">
        <v>83</v>
      </c>
      <c r="BK298" s="220">
        <f>ROUND(I298*H298,2)</f>
        <v>0</v>
      </c>
      <c r="BL298" s="19" t="s">
        <v>220</v>
      </c>
      <c r="BM298" s="219" t="s">
        <v>1001</v>
      </c>
    </row>
    <row r="299" s="2" customFormat="1">
      <c r="A299" s="40"/>
      <c r="B299" s="41"/>
      <c r="C299" s="42"/>
      <c r="D299" s="221" t="s">
        <v>142</v>
      </c>
      <c r="E299" s="42"/>
      <c r="F299" s="222" t="s">
        <v>1000</v>
      </c>
      <c r="G299" s="42"/>
      <c r="H299" s="42"/>
      <c r="I299" s="223"/>
      <c r="J299" s="42"/>
      <c r="K299" s="42"/>
      <c r="L299" s="46"/>
      <c r="M299" s="224"/>
      <c r="N299" s="225"/>
      <c r="O299" s="86"/>
      <c r="P299" s="86"/>
      <c r="Q299" s="86"/>
      <c r="R299" s="86"/>
      <c r="S299" s="86"/>
      <c r="T299" s="87"/>
      <c r="U299" s="40"/>
      <c r="V299" s="40"/>
      <c r="W299" s="40"/>
      <c r="X299" s="40"/>
      <c r="Y299" s="40"/>
      <c r="Z299" s="40"/>
      <c r="AA299" s="40"/>
      <c r="AB299" s="40"/>
      <c r="AC299" s="40"/>
      <c r="AD299" s="40"/>
      <c r="AE299" s="40"/>
      <c r="AT299" s="19" t="s">
        <v>142</v>
      </c>
      <c r="AU299" s="19" t="s">
        <v>85</v>
      </c>
    </row>
    <row r="300" s="2" customFormat="1">
      <c r="A300" s="40"/>
      <c r="B300" s="41"/>
      <c r="C300" s="42"/>
      <c r="D300" s="226" t="s">
        <v>143</v>
      </c>
      <c r="E300" s="42"/>
      <c r="F300" s="227" t="s">
        <v>1002</v>
      </c>
      <c r="G300" s="42"/>
      <c r="H300" s="42"/>
      <c r="I300" s="223"/>
      <c r="J300" s="42"/>
      <c r="K300" s="42"/>
      <c r="L300" s="46"/>
      <c r="M300" s="224"/>
      <c r="N300" s="225"/>
      <c r="O300" s="86"/>
      <c r="P300" s="86"/>
      <c r="Q300" s="86"/>
      <c r="R300" s="86"/>
      <c r="S300" s="86"/>
      <c r="T300" s="87"/>
      <c r="U300" s="40"/>
      <c r="V300" s="40"/>
      <c r="W300" s="40"/>
      <c r="X300" s="40"/>
      <c r="Y300" s="40"/>
      <c r="Z300" s="40"/>
      <c r="AA300" s="40"/>
      <c r="AB300" s="40"/>
      <c r="AC300" s="40"/>
      <c r="AD300" s="40"/>
      <c r="AE300" s="40"/>
      <c r="AT300" s="19" t="s">
        <v>143</v>
      </c>
      <c r="AU300" s="19" t="s">
        <v>85</v>
      </c>
    </row>
    <row r="301" s="13" customFormat="1">
      <c r="A301" s="13"/>
      <c r="B301" s="228"/>
      <c r="C301" s="229"/>
      <c r="D301" s="221" t="s">
        <v>145</v>
      </c>
      <c r="E301" s="230" t="s">
        <v>19</v>
      </c>
      <c r="F301" s="231" t="s">
        <v>1003</v>
      </c>
      <c r="G301" s="229"/>
      <c r="H301" s="232">
        <v>41.82</v>
      </c>
      <c r="I301" s="233"/>
      <c r="J301" s="229"/>
      <c r="K301" s="229"/>
      <c r="L301" s="234"/>
      <c r="M301" s="235"/>
      <c r="N301" s="236"/>
      <c r="O301" s="236"/>
      <c r="P301" s="236"/>
      <c r="Q301" s="236"/>
      <c r="R301" s="236"/>
      <c r="S301" s="236"/>
      <c r="T301" s="237"/>
      <c r="U301" s="13"/>
      <c r="V301" s="13"/>
      <c r="W301" s="13"/>
      <c r="X301" s="13"/>
      <c r="Y301" s="13"/>
      <c r="Z301" s="13"/>
      <c r="AA301" s="13"/>
      <c r="AB301" s="13"/>
      <c r="AC301" s="13"/>
      <c r="AD301" s="13"/>
      <c r="AE301" s="13"/>
      <c r="AT301" s="238" t="s">
        <v>145</v>
      </c>
      <c r="AU301" s="238" t="s">
        <v>85</v>
      </c>
      <c r="AV301" s="13" t="s">
        <v>85</v>
      </c>
      <c r="AW301" s="13" t="s">
        <v>36</v>
      </c>
      <c r="AX301" s="13" t="s">
        <v>75</v>
      </c>
      <c r="AY301" s="238" t="s">
        <v>132</v>
      </c>
    </row>
    <row r="302" s="14" customFormat="1">
      <c r="A302" s="14"/>
      <c r="B302" s="239"/>
      <c r="C302" s="240"/>
      <c r="D302" s="221" t="s">
        <v>145</v>
      </c>
      <c r="E302" s="241" t="s">
        <v>19</v>
      </c>
      <c r="F302" s="242" t="s">
        <v>988</v>
      </c>
      <c r="G302" s="240"/>
      <c r="H302" s="243">
        <v>41.82</v>
      </c>
      <c r="I302" s="244"/>
      <c r="J302" s="240"/>
      <c r="K302" s="240"/>
      <c r="L302" s="245"/>
      <c r="M302" s="246"/>
      <c r="N302" s="247"/>
      <c r="O302" s="247"/>
      <c r="P302" s="247"/>
      <c r="Q302" s="247"/>
      <c r="R302" s="247"/>
      <c r="S302" s="247"/>
      <c r="T302" s="248"/>
      <c r="U302" s="14"/>
      <c r="V302" s="14"/>
      <c r="W302" s="14"/>
      <c r="X302" s="14"/>
      <c r="Y302" s="14"/>
      <c r="Z302" s="14"/>
      <c r="AA302" s="14"/>
      <c r="AB302" s="14"/>
      <c r="AC302" s="14"/>
      <c r="AD302" s="14"/>
      <c r="AE302" s="14"/>
      <c r="AT302" s="249" t="s">
        <v>145</v>
      </c>
      <c r="AU302" s="249" t="s">
        <v>85</v>
      </c>
      <c r="AV302" s="14" t="s">
        <v>148</v>
      </c>
      <c r="AW302" s="14" t="s">
        <v>36</v>
      </c>
      <c r="AX302" s="14" t="s">
        <v>75</v>
      </c>
      <c r="AY302" s="249" t="s">
        <v>132</v>
      </c>
    </row>
    <row r="303" s="13" customFormat="1">
      <c r="A303" s="13"/>
      <c r="B303" s="228"/>
      <c r="C303" s="229"/>
      <c r="D303" s="221" t="s">
        <v>145</v>
      </c>
      <c r="E303" s="230" t="s">
        <v>19</v>
      </c>
      <c r="F303" s="231" t="s">
        <v>1004</v>
      </c>
      <c r="G303" s="229"/>
      <c r="H303" s="232">
        <v>15.84</v>
      </c>
      <c r="I303" s="233"/>
      <c r="J303" s="229"/>
      <c r="K303" s="229"/>
      <c r="L303" s="234"/>
      <c r="M303" s="235"/>
      <c r="N303" s="236"/>
      <c r="O303" s="236"/>
      <c r="P303" s="236"/>
      <c r="Q303" s="236"/>
      <c r="R303" s="236"/>
      <c r="S303" s="236"/>
      <c r="T303" s="237"/>
      <c r="U303" s="13"/>
      <c r="V303" s="13"/>
      <c r="W303" s="13"/>
      <c r="X303" s="13"/>
      <c r="Y303" s="13"/>
      <c r="Z303" s="13"/>
      <c r="AA303" s="13"/>
      <c r="AB303" s="13"/>
      <c r="AC303" s="13"/>
      <c r="AD303" s="13"/>
      <c r="AE303" s="13"/>
      <c r="AT303" s="238" t="s">
        <v>145</v>
      </c>
      <c r="AU303" s="238" t="s">
        <v>85</v>
      </c>
      <c r="AV303" s="13" t="s">
        <v>85</v>
      </c>
      <c r="AW303" s="13" t="s">
        <v>36</v>
      </c>
      <c r="AX303" s="13" t="s">
        <v>75</v>
      </c>
      <c r="AY303" s="238" t="s">
        <v>132</v>
      </c>
    </row>
    <row r="304" s="14" customFormat="1">
      <c r="A304" s="14"/>
      <c r="B304" s="239"/>
      <c r="C304" s="240"/>
      <c r="D304" s="221" t="s">
        <v>145</v>
      </c>
      <c r="E304" s="241" t="s">
        <v>19</v>
      </c>
      <c r="F304" s="242" t="s">
        <v>990</v>
      </c>
      <c r="G304" s="240"/>
      <c r="H304" s="243">
        <v>15.84</v>
      </c>
      <c r="I304" s="244"/>
      <c r="J304" s="240"/>
      <c r="K304" s="240"/>
      <c r="L304" s="245"/>
      <c r="M304" s="246"/>
      <c r="N304" s="247"/>
      <c r="O304" s="247"/>
      <c r="P304" s="247"/>
      <c r="Q304" s="247"/>
      <c r="R304" s="247"/>
      <c r="S304" s="247"/>
      <c r="T304" s="248"/>
      <c r="U304" s="14"/>
      <c r="V304" s="14"/>
      <c r="W304" s="14"/>
      <c r="X304" s="14"/>
      <c r="Y304" s="14"/>
      <c r="Z304" s="14"/>
      <c r="AA304" s="14"/>
      <c r="AB304" s="14"/>
      <c r="AC304" s="14"/>
      <c r="AD304" s="14"/>
      <c r="AE304" s="14"/>
      <c r="AT304" s="249" t="s">
        <v>145</v>
      </c>
      <c r="AU304" s="249" t="s">
        <v>85</v>
      </c>
      <c r="AV304" s="14" t="s">
        <v>148</v>
      </c>
      <c r="AW304" s="14" t="s">
        <v>36</v>
      </c>
      <c r="AX304" s="14" t="s">
        <v>75</v>
      </c>
      <c r="AY304" s="249" t="s">
        <v>132</v>
      </c>
    </row>
    <row r="305" s="15" customFormat="1">
      <c r="A305" s="15"/>
      <c r="B305" s="250"/>
      <c r="C305" s="251"/>
      <c r="D305" s="221" t="s">
        <v>145</v>
      </c>
      <c r="E305" s="252" t="s">
        <v>19</v>
      </c>
      <c r="F305" s="253" t="s">
        <v>166</v>
      </c>
      <c r="G305" s="251"/>
      <c r="H305" s="254">
        <v>57.659999999999997</v>
      </c>
      <c r="I305" s="255"/>
      <c r="J305" s="251"/>
      <c r="K305" s="251"/>
      <c r="L305" s="256"/>
      <c r="M305" s="257"/>
      <c r="N305" s="258"/>
      <c r="O305" s="258"/>
      <c r="P305" s="258"/>
      <c r="Q305" s="258"/>
      <c r="R305" s="258"/>
      <c r="S305" s="258"/>
      <c r="T305" s="259"/>
      <c r="U305" s="15"/>
      <c r="V305" s="15"/>
      <c r="W305" s="15"/>
      <c r="X305" s="15"/>
      <c r="Y305" s="15"/>
      <c r="Z305" s="15"/>
      <c r="AA305" s="15"/>
      <c r="AB305" s="15"/>
      <c r="AC305" s="15"/>
      <c r="AD305" s="15"/>
      <c r="AE305" s="15"/>
      <c r="AT305" s="260" t="s">
        <v>145</v>
      </c>
      <c r="AU305" s="260" t="s">
        <v>85</v>
      </c>
      <c r="AV305" s="15" t="s">
        <v>139</v>
      </c>
      <c r="AW305" s="15" t="s">
        <v>36</v>
      </c>
      <c r="AX305" s="15" t="s">
        <v>83</v>
      </c>
      <c r="AY305" s="260" t="s">
        <v>132</v>
      </c>
    </row>
    <row r="306" s="2" customFormat="1" ht="24.15" customHeight="1">
      <c r="A306" s="40"/>
      <c r="B306" s="41"/>
      <c r="C306" s="207" t="s">
        <v>1005</v>
      </c>
      <c r="D306" s="207" t="s">
        <v>140</v>
      </c>
      <c r="E306" s="208" t="s">
        <v>1006</v>
      </c>
      <c r="F306" s="209" t="s">
        <v>1007</v>
      </c>
      <c r="G306" s="210" t="s">
        <v>138</v>
      </c>
      <c r="H306" s="211">
        <v>57.659999999999997</v>
      </c>
      <c r="I306" s="212"/>
      <c r="J306" s="213">
        <f>ROUND(I306*H306,2)</f>
        <v>0</v>
      </c>
      <c r="K306" s="214"/>
      <c r="L306" s="46"/>
      <c r="M306" s="215" t="s">
        <v>19</v>
      </c>
      <c r="N306" s="216" t="s">
        <v>46</v>
      </c>
      <c r="O306" s="86"/>
      <c r="P306" s="217">
        <f>O306*H306</f>
        <v>0</v>
      </c>
      <c r="Q306" s="217">
        <v>0.0020600000000000002</v>
      </c>
      <c r="R306" s="217">
        <f>Q306*H306</f>
        <v>0.1187796</v>
      </c>
      <c r="S306" s="217">
        <v>0</v>
      </c>
      <c r="T306" s="218">
        <f>S306*H306</f>
        <v>0</v>
      </c>
      <c r="U306" s="40"/>
      <c r="V306" s="40"/>
      <c r="W306" s="40"/>
      <c r="X306" s="40"/>
      <c r="Y306" s="40"/>
      <c r="Z306" s="40"/>
      <c r="AA306" s="40"/>
      <c r="AB306" s="40"/>
      <c r="AC306" s="40"/>
      <c r="AD306" s="40"/>
      <c r="AE306" s="40"/>
      <c r="AR306" s="219" t="s">
        <v>220</v>
      </c>
      <c r="AT306" s="219" t="s">
        <v>140</v>
      </c>
      <c r="AU306" s="219" t="s">
        <v>85</v>
      </c>
      <c r="AY306" s="19" t="s">
        <v>132</v>
      </c>
      <c r="BE306" s="220">
        <f>IF(N306="základní",J306,0)</f>
        <v>0</v>
      </c>
      <c r="BF306" s="220">
        <f>IF(N306="snížená",J306,0)</f>
        <v>0</v>
      </c>
      <c r="BG306" s="220">
        <f>IF(N306="zákl. přenesená",J306,0)</f>
        <v>0</v>
      </c>
      <c r="BH306" s="220">
        <f>IF(N306="sníž. přenesená",J306,0)</f>
        <v>0</v>
      </c>
      <c r="BI306" s="220">
        <f>IF(N306="nulová",J306,0)</f>
        <v>0</v>
      </c>
      <c r="BJ306" s="19" t="s">
        <v>83</v>
      </c>
      <c r="BK306" s="220">
        <f>ROUND(I306*H306,2)</f>
        <v>0</v>
      </c>
      <c r="BL306" s="19" t="s">
        <v>220</v>
      </c>
      <c r="BM306" s="219" t="s">
        <v>1008</v>
      </c>
    </row>
    <row r="307" s="2" customFormat="1">
      <c r="A307" s="40"/>
      <c r="B307" s="41"/>
      <c r="C307" s="42"/>
      <c r="D307" s="221" t="s">
        <v>142</v>
      </c>
      <c r="E307" s="42"/>
      <c r="F307" s="222" t="s">
        <v>1007</v>
      </c>
      <c r="G307" s="42"/>
      <c r="H307" s="42"/>
      <c r="I307" s="223"/>
      <c r="J307" s="42"/>
      <c r="K307" s="42"/>
      <c r="L307" s="46"/>
      <c r="M307" s="224"/>
      <c r="N307" s="225"/>
      <c r="O307" s="86"/>
      <c r="P307" s="86"/>
      <c r="Q307" s="86"/>
      <c r="R307" s="86"/>
      <c r="S307" s="86"/>
      <c r="T307" s="87"/>
      <c r="U307" s="40"/>
      <c r="V307" s="40"/>
      <c r="W307" s="40"/>
      <c r="X307" s="40"/>
      <c r="Y307" s="40"/>
      <c r="Z307" s="40"/>
      <c r="AA307" s="40"/>
      <c r="AB307" s="40"/>
      <c r="AC307" s="40"/>
      <c r="AD307" s="40"/>
      <c r="AE307" s="40"/>
      <c r="AT307" s="19" t="s">
        <v>142</v>
      </c>
      <c r="AU307" s="19" t="s">
        <v>85</v>
      </c>
    </row>
    <row r="308" s="2" customFormat="1">
      <c r="A308" s="40"/>
      <c r="B308" s="41"/>
      <c r="C308" s="42"/>
      <c r="D308" s="226" t="s">
        <v>143</v>
      </c>
      <c r="E308" s="42"/>
      <c r="F308" s="227" t="s">
        <v>1009</v>
      </c>
      <c r="G308" s="42"/>
      <c r="H308" s="42"/>
      <c r="I308" s="223"/>
      <c r="J308" s="42"/>
      <c r="K308" s="42"/>
      <c r="L308" s="46"/>
      <c r="M308" s="224"/>
      <c r="N308" s="225"/>
      <c r="O308" s="86"/>
      <c r="P308" s="86"/>
      <c r="Q308" s="86"/>
      <c r="R308" s="86"/>
      <c r="S308" s="86"/>
      <c r="T308" s="87"/>
      <c r="U308" s="40"/>
      <c r="V308" s="40"/>
      <c r="W308" s="40"/>
      <c r="X308" s="40"/>
      <c r="Y308" s="40"/>
      <c r="Z308" s="40"/>
      <c r="AA308" s="40"/>
      <c r="AB308" s="40"/>
      <c r="AC308" s="40"/>
      <c r="AD308" s="40"/>
      <c r="AE308" s="40"/>
      <c r="AT308" s="19" t="s">
        <v>143</v>
      </c>
      <c r="AU308" s="19" t="s">
        <v>85</v>
      </c>
    </row>
    <row r="309" s="13" customFormat="1">
      <c r="A309" s="13"/>
      <c r="B309" s="228"/>
      <c r="C309" s="229"/>
      <c r="D309" s="221" t="s">
        <v>145</v>
      </c>
      <c r="E309" s="230" t="s">
        <v>19</v>
      </c>
      <c r="F309" s="231" t="s">
        <v>1003</v>
      </c>
      <c r="G309" s="229"/>
      <c r="H309" s="232">
        <v>41.82</v>
      </c>
      <c r="I309" s="233"/>
      <c r="J309" s="229"/>
      <c r="K309" s="229"/>
      <c r="L309" s="234"/>
      <c r="M309" s="235"/>
      <c r="N309" s="236"/>
      <c r="O309" s="236"/>
      <c r="P309" s="236"/>
      <c r="Q309" s="236"/>
      <c r="R309" s="236"/>
      <c r="S309" s="236"/>
      <c r="T309" s="237"/>
      <c r="U309" s="13"/>
      <c r="V309" s="13"/>
      <c r="W309" s="13"/>
      <c r="X309" s="13"/>
      <c r="Y309" s="13"/>
      <c r="Z309" s="13"/>
      <c r="AA309" s="13"/>
      <c r="AB309" s="13"/>
      <c r="AC309" s="13"/>
      <c r="AD309" s="13"/>
      <c r="AE309" s="13"/>
      <c r="AT309" s="238" t="s">
        <v>145</v>
      </c>
      <c r="AU309" s="238" t="s">
        <v>85</v>
      </c>
      <c r="AV309" s="13" t="s">
        <v>85</v>
      </c>
      <c r="AW309" s="13" t="s">
        <v>36</v>
      </c>
      <c r="AX309" s="13" t="s">
        <v>75</v>
      </c>
      <c r="AY309" s="238" t="s">
        <v>132</v>
      </c>
    </row>
    <row r="310" s="14" customFormat="1">
      <c r="A310" s="14"/>
      <c r="B310" s="239"/>
      <c r="C310" s="240"/>
      <c r="D310" s="221" t="s">
        <v>145</v>
      </c>
      <c r="E310" s="241" t="s">
        <v>19</v>
      </c>
      <c r="F310" s="242" t="s">
        <v>988</v>
      </c>
      <c r="G310" s="240"/>
      <c r="H310" s="243">
        <v>41.82</v>
      </c>
      <c r="I310" s="244"/>
      <c r="J310" s="240"/>
      <c r="K310" s="240"/>
      <c r="L310" s="245"/>
      <c r="M310" s="246"/>
      <c r="N310" s="247"/>
      <c r="O310" s="247"/>
      <c r="P310" s="247"/>
      <c r="Q310" s="247"/>
      <c r="R310" s="247"/>
      <c r="S310" s="247"/>
      <c r="T310" s="248"/>
      <c r="U310" s="14"/>
      <c r="V310" s="14"/>
      <c r="W310" s="14"/>
      <c r="X310" s="14"/>
      <c r="Y310" s="14"/>
      <c r="Z310" s="14"/>
      <c r="AA310" s="14"/>
      <c r="AB310" s="14"/>
      <c r="AC310" s="14"/>
      <c r="AD310" s="14"/>
      <c r="AE310" s="14"/>
      <c r="AT310" s="249" t="s">
        <v>145</v>
      </c>
      <c r="AU310" s="249" t="s">
        <v>85</v>
      </c>
      <c r="AV310" s="14" t="s">
        <v>148</v>
      </c>
      <c r="AW310" s="14" t="s">
        <v>36</v>
      </c>
      <c r="AX310" s="14" t="s">
        <v>75</v>
      </c>
      <c r="AY310" s="249" t="s">
        <v>132</v>
      </c>
    </row>
    <row r="311" s="13" customFormat="1">
      <c r="A311" s="13"/>
      <c r="B311" s="228"/>
      <c r="C311" s="229"/>
      <c r="D311" s="221" t="s">
        <v>145</v>
      </c>
      <c r="E311" s="230" t="s">
        <v>19</v>
      </c>
      <c r="F311" s="231" t="s">
        <v>1004</v>
      </c>
      <c r="G311" s="229"/>
      <c r="H311" s="232">
        <v>15.84</v>
      </c>
      <c r="I311" s="233"/>
      <c r="J311" s="229"/>
      <c r="K311" s="229"/>
      <c r="L311" s="234"/>
      <c r="M311" s="235"/>
      <c r="N311" s="236"/>
      <c r="O311" s="236"/>
      <c r="P311" s="236"/>
      <c r="Q311" s="236"/>
      <c r="R311" s="236"/>
      <c r="S311" s="236"/>
      <c r="T311" s="237"/>
      <c r="U311" s="13"/>
      <c r="V311" s="13"/>
      <c r="W311" s="13"/>
      <c r="X311" s="13"/>
      <c r="Y311" s="13"/>
      <c r="Z311" s="13"/>
      <c r="AA311" s="13"/>
      <c r="AB311" s="13"/>
      <c r="AC311" s="13"/>
      <c r="AD311" s="13"/>
      <c r="AE311" s="13"/>
      <c r="AT311" s="238" t="s">
        <v>145</v>
      </c>
      <c r="AU311" s="238" t="s">
        <v>85</v>
      </c>
      <c r="AV311" s="13" t="s">
        <v>85</v>
      </c>
      <c r="AW311" s="13" t="s">
        <v>36</v>
      </c>
      <c r="AX311" s="13" t="s">
        <v>75</v>
      </c>
      <c r="AY311" s="238" t="s">
        <v>132</v>
      </c>
    </row>
    <row r="312" s="14" customFormat="1">
      <c r="A312" s="14"/>
      <c r="B312" s="239"/>
      <c r="C312" s="240"/>
      <c r="D312" s="221" t="s">
        <v>145</v>
      </c>
      <c r="E312" s="241" t="s">
        <v>19</v>
      </c>
      <c r="F312" s="242" t="s">
        <v>990</v>
      </c>
      <c r="G312" s="240"/>
      <c r="H312" s="243">
        <v>15.84</v>
      </c>
      <c r="I312" s="244"/>
      <c r="J312" s="240"/>
      <c r="K312" s="240"/>
      <c r="L312" s="245"/>
      <c r="M312" s="246"/>
      <c r="N312" s="247"/>
      <c r="O312" s="247"/>
      <c r="P312" s="247"/>
      <c r="Q312" s="247"/>
      <c r="R312" s="247"/>
      <c r="S312" s="247"/>
      <c r="T312" s="248"/>
      <c r="U312" s="14"/>
      <c r="V312" s="14"/>
      <c r="W312" s="14"/>
      <c r="X312" s="14"/>
      <c r="Y312" s="14"/>
      <c r="Z312" s="14"/>
      <c r="AA312" s="14"/>
      <c r="AB312" s="14"/>
      <c r="AC312" s="14"/>
      <c r="AD312" s="14"/>
      <c r="AE312" s="14"/>
      <c r="AT312" s="249" t="s">
        <v>145</v>
      </c>
      <c r="AU312" s="249" t="s">
        <v>85</v>
      </c>
      <c r="AV312" s="14" t="s">
        <v>148</v>
      </c>
      <c r="AW312" s="14" t="s">
        <v>36</v>
      </c>
      <c r="AX312" s="14" t="s">
        <v>75</v>
      </c>
      <c r="AY312" s="249" t="s">
        <v>132</v>
      </c>
    </row>
    <row r="313" s="15" customFormat="1">
      <c r="A313" s="15"/>
      <c r="B313" s="250"/>
      <c r="C313" s="251"/>
      <c r="D313" s="221" t="s">
        <v>145</v>
      </c>
      <c r="E313" s="252" t="s">
        <v>19</v>
      </c>
      <c r="F313" s="253" t="s">
        <v>166</v>
      </c>
      <c r="G313" s="251"/>
      <c r="H313" s="254">
        <v>57.659999999999997</v>
      </c>
      <c r="I313" s="255"/>
      <c r="J313" s="251"/>
      <c r="K313" s="251"/>
      <c r="L313" s="256"/>
      <c r="M313" s="257"/>
      <c r="N313" s="258"/>
      <c r="O313" s="258"/>
      <c r="P313" s="258"/>
      <c r="Q313" s="258"/>
      <c r="R313" s="258"/>
      <c r="S313" s="258"/>
      <c r="T313" s="259"/>
      <c r="U313" s="15"/>
      <c r="V313" s="15"/>
      <c r="W313" s="15"/>
      <c r="X313" s="15"/>
      <c r="Y313" s="15"/>
      <c r="Z313" s="15"/>
      <c r="AA313" s="15"/>
      <c r="AB313" s="15"/>
      <c r="AC313" s="15"/>
      <c r="AD313" s="15"/>
      <c r="AE313" s="15"/>
      <c r="AT313" s="260" t="s">
        <v>145</v>
      </c>
      <c r="AU313" s="260" t="s">
        <v>85</v>
      </c>
      <c r="AV313" s="15" t="s">
        <v>139</v>
      </c>
      <c r="AW313" s="15" t="s">
        <v>36</v>
      </c>
      <c r="AX313" s="15" t="s">
        <v>83</v>
      </c>
      <c r="AY313" s="260" t="s">
        <v>132</v>
      </c>
    </row>
    <row r="314" s="2" customFormat="1" ht="24.15" customHeight="1">
      <c r="A314" s="40"/>
      <c r="B314" s="41"/>
      <c r="C314" s="207" t="s">
        <v>1010</v>
      </c>
      <c r="D314" s="207" t="s">
        <v>140</v>
      </c>
      <c r="E314" s="208" t="s">
        <v>1011</v>
      </c>
      <c r="F314" s="209" t="s">
        <v>1012</v>
      </c>
      <c r="G314" s="210" t="s">
        <v>138</v>
      </c>
      <c r="H314" s="211">
        <v>87.420000000000002</v>
      </c>
      <c r="I314" s="212"/>
      <c r="J314" s="213">
        <f>ROUND(I314*H314,2)</f>
        <v>0</v>
      </c>
      <c r="K314" s="214"/>
      <c r="L314" s="46"/>
      <c r="M314" s="215" t="s">
        <v>19</v>
      </c>
      <c r="N314" s="216" t="s">
        <v>46</v>
      </c>
      <c r="O314" s="86"/>
      <c r="P314" s="217">
        <f>O314*H314</f>
        <v>0</v>
      </c>
      <c r="Q314" s="217">
        <v>0</v>
      </c>
      <c r="R314" s="217">
        <f>Q314*H314</f>
        <v>0</v>
      </c>
      <c r="S314" s="217">
        <v>0</v>
      </c>
      <c r="T314" s="218">
        <f>S314*H314</f>
        <v>0</v>
      </c>
      <c r="U314" s="40"/>
      <c r="V314" s="40"/>
      <c r="W314" s="40"/>
      <c r="X314" s="40"/>
      <c r="Y314" s="40"/>
      <c r="Z314" s="40"/>
      <c r="AA314" s="40"/>
      <c r="AB314" s="40"/>
      <c r="AC314" s="40"/>
      <c r="AD314" s="40"/>
      <c r="AE314" s="40"/>
      <c r="AR314" s="219" t="s">
        <v>220</v>
      </c>
      <c r="AT314" s="219" t="s">
        <v>140</v>
      </c>
      <c r="AU314" s="219" t="s">
        <v>85</v>
      </c>
      <c r="AY314" s="19" t="s">
        <v>132</v>
      </c>
      <c r="BE314" s="220">
        <f>IF(N314="základní",J314,0)</f>
        <v>0</v>
      </c>
      <c r="BF314" s="220">
        <f>IF(N314="snížená",J314,0)</f>
        <v>0</v>
      </c>
      <c r="BG314" s="220">
        <f>IF(N314="zákl. přenesená",J314,0)</f>
        <v>0</v>
      </c>
      <c r="BH314" s="220">
        <f>IF(N314="sníž. přenesená",J314,0)</f>
        <v>0</v>
      </c>
      <c r="BI314" s="220">
        <f>IF(N314="nulová",J314,0)</f>
        <v>0</v>
      </c>
      <c r="BJ314" s="19" t="s">
        <v>83</v>
      </c>
      <c r="BK314" s="220">
        <f>ROUND(I314*H314,2)</f>
        <v>0</v>
      </c>
      <c r="BL314" s="19" t="s">
        <v>220</v>
      </c>
      <c r="BM314" s="219" t="s">
        <v>1013</v>
      </c>
    </row>
    <row r="315" s="2" customFormat="1">
      <c r="A315" s="40"/>
      <c r="B315" s="41"/>
      <c r="C315" s="42"/>
      <c r="D315" s="221" t="s">
        <v>142</v>
      </c>
      <c r="E315" s="42"/>
      <c r="F315" s="222" t="s">
        <v>1014</v>
      </c>
      <c r="G315" s="42"/>
      <c r="H315" s="42"/>
      <c r="I315" s="223"/>
      <c r="J315" s="42"/>
      <c r="K315" s="42"/>
      <c r="L315" s="46"/>
      <c r="M315" s="224"/>
      <c r="N315" s="225"/>
      <c r="O315" s="86"/>
      <c r="P315" s="86"/>
      <c r="Q315" s="86"/>
      <c r="R315" s="86"/>
      <c r="S315" s="86"/>
      <c r="T315" s="87"/>
      <c r="U315" s="40"/>
      <c r="V315" s="40"/>
      <c r="W315" s="40"/>
      <c r="X315" s="40"/>
      <c r="Y315" s="40"/>
      <c r="Z315" s="40"/>
      <c r="AA315" s="40"/>
      <c r="AB315" s="40"/>
      <c r="AC315" s="40"/>
      <c r="AD315" s="40"/>
      <c r="AE315" s="40"/>
      <c r="AT315" s="19" t="s">
        <v>142</v>
      </c>
      <c r="AU315" s="19" t="s">
        <v>85</v>
      </c>
    </row>
    <row r="316" s="2" customFormat="1">
      <c r="A316" s="40"/>
      <c r="B316" s="41"/>
      <c r="C316" s="42"/>
      <c r="D316" s="226" t="s">
        <v>143</v>
      </c>
      <c r="E316" s="42"/>
      <c r="F316" s="227" t="s">
        <v>1015</v>
      </c>
      <c r="G316" s="42"/>
      <c r="H316" s="42"/>
      <c r="I316" s="223"/>
      <c r="J316" s="42"/>
      <c r="K316" s="42"/>
      <c r="L316" s="46"/>
      <c r="M316" s="224"/>
      <c r="N316" s="225"/>
      <c r="O316" s="86"/>
      <c r="P316" s="86"/>
      <c r="Q316" s="86"/>
      <c r="R316" s="86"/>
      <c r="S316" s="86"/>
      <c r="T316" s="87"/>
      <c r="U316" s="40"/>
      <c r="V316" s="40"/>
      <c r="W316" s="40"/>
      <c r="X316" s="40"/>
      <c r="Y316" s="40"/>
      <c r="Z316" s="40"/>
      <c r="AA316" s="40"/>
      <c r="AB316" s="40"/>
      <c r="AC316" s="40"/>
      <c r="AD316" s="40"/>
      <c r="AE316" s="40"/>
      <c r="AT316" s="19" t="s">
        <v>143</v>
      </c>
      <c r="AU316" s="19" t="s">
        <v>85</v>
      </c>
    </row>
    <row r="317" s="13" customFormat="1">
      <c r="A317" s="13"/>
      <c r="B317" s="228"/>
      <c r="C317" s="229"/>
      <c r="D317" s="221" t="s">
        <v>145</v>
      </c>
      <c r="E317" s="230" t="s">
        <v>19</v>
      </c>
      <c r="F317" s="231" t="s">
        <v>1016</v>
      </c>
      <c r="G317" s="229"/>
      <c r="H317" s="232">
        <v>66.299999999999997</v>
      </c>
      <c r="I317" s="233"/>
      <c r="J317" s="229"/>
      <c r="K317" s="229"/>
      <c r="L317" s="234"/>
      <c r="M317" s="235"/>
      <c r="N317" s="236"/>
      <c r="O317" s="236"/>
      <c r="P317" s="236"/>
      <c r="Q317" s="236"/>
      <c r="R317" s="236"/>
      <c r="S317" s="236"/>
      <c r="T317" s="237"/>
      <c r="U317" s="13"/>
      <c r="V317" s="13"/>
      <c r="W317" s="13"/>
      <c r="X317" s="13"/>
      <c r="Y317" s="13"/>
      <c r="Z317" s="13"/>
      <c r="AA317" s="13"/>
      <c r="AB317" s="13"/>
      <c r="AC317" s="13"/>
      <c r="AD317" s="13"/>
      <c r="AE317" s="13"/>
      <c r="AT317" s="238" t="s">
        <v>145</v>
      </c>
      <c r="AU317" s="238" t="s">
        <v>85</v>
      </c>
      <c r="AV317" s="13" t="s">
        <v>85</v>
      </c>
      <c r="AW317" s="13" t="s">
        <v>36</v>
      </c>
      <c r="AX317" s="13" t="s">
        <v>75</v>
      </c>
      <c r="AY317" s="238" t="s">
        <v>132</v>
      </c>
    </row>
    <row r="318" s="14" customFormat="1">
      <c r="A318" s="14"/>
      <c r="B318" s="239"/>
      <c r="C318" s="240"/>
      <c r="D318" s="221" t="s">
        <v>145</v>
      </c>
      <c r="E318" s="241" t="s">
        <v>19</v>
      </c>
      <c r="F318" s="242" t="s">
        <v>988</v>
      </c>
      <c r="G318" s="240"/>
      <c r="H318" s="243">
        <v>66.299999999999997</v>
      </c>
      <c r="I318" s="244"/>
      <c r="J318" s="240"/>
      <c r="K318" s="240"/>
      <c r="L318" s="245"/>
      <c r="M318" s="246"/>
      <c r="N318" s="247"/>
      <c r="O318" s="247"/>
      <c r="P318" s="247"/>
      <c r="Q318" s="247"/>
      <c r="R318" s="247"/>
      <c r="S318" s="247"/>
      <c r="T318" s="248"/>
      <c r="U318" s="14"/>
      <c r="V318" s="14"/>
      <c r="W318" s="14"/>
      <c r="X318" s="14"/>
      <c r="Y318" s="14"/>
      <c r="Z318" s="14"/>
      <c r="AA318" s="14"/>
      <c r="AB318" s="14"/>
      <c r="AC318" s="14"/>
      <c r="AD318" s="14"/>
      <c r="AE318" s="14"/>
      <c r="AT318" s="249" t="s">
        <v>145</v>
      </c>
      <c r="AU318" s="249" t="s">
        <v>85</v>
      </c>
      <c r="AV318" s="14" t="s">
        <v>148</v>
      </c>
      <c r="AW318" s="14" t="s">
        <v>36</v>
      </c>
      <c r="AX318" s="14" t="s">
        <v>75</v>
      </c>
      <c r="AY318" s="249" t="s">
        <v>132</v>
      </c>
    </row>
    <row r="319" s="13" customFormat="1">
      <c r="A319" s="13"/>
      <c r="B319" s="228"/>
      <c r="C319" s="229"/>
      <c r="D319" s="221" t="s">
        <v>145</v>
      </c>
      <c r="E319" s="230" t="s">
        <v>19</v>
      </c>
      <c r="F319" s="231" t="s">
        <v>1017</v>
      </c>
      <c r="G319" s="229"/>
      <c r="H319" s="232">
        <v>21.120000000000001</v>
      </c>
      <c r="I319" s="233"/>
      <c r="J319" s="229"/>
      <c r="K319" s="229"/>
      <c r="L319" s="234"/>
      <c r="M319" s="235"/>
      <c r="N319" s="236"/>
      <c r="O319" s="236"/>
      <c r="P319" s="236"/>
      <c r="Q319" s="236"/>
      <c r="R319" s="236"/>
      <c r="S319" s="236"/>
      <c r="T319" s="237"/>
      <c r="U319" s="13"/>
      <c r="V319" s="13"/>
      <c r="W319" s="13"/>
      <c r="X319" s="13"/>
      <c r="Y319" s="13"/>
      <c r="Z319" s="13"/>
      <c r="AA319" s="13"/>
      <c r="AB319" s="13"/>
      <c r="AC319" s="13"/>
      <c r="AD319" s="13"/>
      <c r="AE319" s="13"/>
      <c r="AT319" s="238" t="s">
        <v>145</v>
      </c>
      <c r="AU319" s="238" t="s">
        <v>85</v>
      </c>
      <c r="AV319" s="13" t="s">
        <v>85</v>
      </c>
      <c r="AW319" s="13" t="s">
        <v>36</v>
      </c>
      <c r="AX319" s="13" t="s">
        <v>75</v>
      </c>
      <c r="AY319" s="238" t="s">
        <v>132</v>
      </c>
    </row>
    <row r="320" s="14" customFormat="1">
      <c r="A320" s="14"/>
      <c r="B320" s="239"/>
      <c r="C320" s="240"/>
      <c r="D320" s="221" t="s">
        <v>145</v>
      </c>
      <c r="E320" s="241" t="s">
        <v>19</v>
      </c>
      <c r="F320" s="242" t="s">
        <v>990</v>
      </c>
      <c r="G320" s="240"/>
      <c r="H320" s="243">
        <v>21.120000000000001</v>
      </c>
      <c r="I320" s="244"/>
      <c r="J320" s="240"/>
      <c r="K320" s="240"/>
      <c r="L320" s="245"/>
      <c r="M320" s="246"/>
      <c r="N320" s="247"/>
      <c r="O320" s="247"/>
      <c r="P320" s="247"/>
      <c r="Q320" s="247"/>
      <c r="R320" s="247"/>
      <c r="S320" s="247"/>
      <c r="T320" s="248"/>
      <c r="U320" s="14"/>
      <c r="V320" s="14"/>
      <c r="W320" s="14"/>
      <c r="X320" s="14"/>
      <c r="Y320" s="14"/>
      <c r="Z320" s="14"/>
      <c r="AA320" s="14"/>
      <c r="AB320" s="14"/>
      <c r="AC320" s="14"/>
      <c r="AD320" s="14"/>
      <c r="AE320" s="14"/>
      <c r="AT320" s="249" t="s">
        <v>145</v>
      </c>
      <c r="AU320" s="249" t="s">
        <v>85</v>
      </c>
      <c r="AV320" s="14" t="s">
        <v>148</v>
      </c>
      <c r="AW320" s="14" t="s">
        <v>36</v>
      </c>
      <c r="AX320" s="14" t="s">
        <v>75</v>
      </c>
      <c r="AY320" s="249" t="s">
        <v>132</v>
      </c>
    </row>
    <row r="321" s="15" customFormat="1">
      <c r="A321" s="15"/>
      <c r="B321" s="250"/>
      <c r="C321" s="251"/>
      <c r="D321" s="221" t="s">
        <v>145</v>
      </c>
      <c r="E321" s="252" t="s">
        <v>19</v>
      </c>
      <c r="F321" s="253" t="s">
        <v>166</v>
      </c>
      <c r="G321" s="251"/>
      <c r="H321" s="254">
        <v>87.420000000000002</v>
      </c>
      <c r="I321" s="255"/>
      <c r="J321" s="251"/>
      <c r="K321" s="251"/>
      <c r="L321" s="256"/>
      <c r="M321" s="257"/>
      <c r="N321" s="258"/>
      <c r="O321" s="258"/>
      <c r="P321" s="258"/>
      <c r="Q321" s="258"/>
      <c r="R321" s="258"/>
      <c r="S321" s="258"/>
      <c r="T321" s="259"/>
      <c r="U321" s="15"/>
      <c r="V321" s="15"/>
      <c r="W321" s="15"/>
      <c r="X321" s="15"/>
      <c r="Y321" s="15"/>
      <c r="Z321" s="15"/>
      <c r="AA321" s="15"/>
      <c r="AB321" s="15"/>
      <c r="AC321" s="15"/>
      <c r="AD321" s="15"/>
      <c r="AE321" s="15"/>
      <c r="AT321" s="260" t="s">
        <v>145</v>
      </c>
      <c r="AU321" s="260" t="s">
        <v>85</v>
      </c>
      <c r="AV321" s="15" t="s">
        <v>139</v>
      </c>
      <c r="AW321" s="15" t="s">
        <v>36</v>
      </c>
      <c r="AX321" s="15" t="s">
        <v>83</v>
      </c>
      <c r="AY321" s="260" t="s">
        <v>132</v>
      </c>
    </row>
    <row r="322" s="2" customFormat="1" ht="16.5" customHeight="1">
      <c r="A322" s="40"/>
      <c r="B322" s="41"/>
      <c r="C322" s="207" t="s">
        <v>1018</v>
      </c>
      <c r="D322" s="207" t="s">
        <v>140</v>
      </c>
      <c r="E322" s="208" t="s">
        <v>1019</v>
      </c>
      <c r="F322" s="209" t="s">
        <v>1020</v>
      </c>
      <c r="G322" s="210" t="s">
        <v>354</v>
      </c>
      <c r="H322" s="211">
        <v>13</v>
      </c>
      <c r="I322" s="212"/>
      <c r="J322" s="213">
        <f>ROUND(I322*H322,2)</f>
        <v>0</v>
      </c>
      <c r="K322" s="214"/>
      <c r="L322" s="46"/>
      <c r="M322" s="215" t="s">
        <v>19</v>
      </c>
      <c r="N322" s="216" t="s">
        <v>46</v>
      </c>
      <c r="O322" s="86"/>
      <c r="P322" s="217">
        <f>O322*H322</f>
        <v>0</v>
      </c>
      <c r="Q322" s="217">
        <v>0</v>
      </c>
      <c r="R322" s="217">
        <f>Q322*H322</f>
        <v>0</v>
      </c>
      <c r="S322" s="217">
        <v>0</v>
      </c>
      <c r="T322" s="218">
        <f>S322*H322</f>
        <v>0</v>
      </c>
      <c r="U322" s="40"/>
      <c r="V322" s="40"/>
      <c r="W322" s="40"/>
      <c r="X322" s="40"/>
      <c r="Y322" s="40"/>
      <c r="Z322" s="40"/>
      <c r="AA322" s="40"/>
      <c r="AB322" s="40"/>
      <c r="AC322" s="40"/>
      <c r="AD322" s="40"/>
      <c r="AE322" s="40"/>
      <c r="AR322" s="219" t="s">
        <v>220</v>
      </c>
      <c r="AT322" s="219" t="s">
        <v>140</v>
      </c>
      <c r="AU322" s="219" t="s">
        <v>85</v>
      </c>
      <c r="AY322" s="19" t="s">
        <v>132</v>
      </c>
      <c r="BE322" s="220">
        <f>IF(N322="základní",J322,0)</f>
        <v>0</v>
      </c>
      <c r="BF322" s="220">
        <f>IF(N322="snížená",J322,0)</f>
        <v>0</v>
      </c>
      <c r="BG322" s="220">
        <f>IF(N322="zákl. přenesená",J322,0)</f>
        <v>0</v>
      </c>
      <c r="BH322" s="220">
        <f>IF(N322="sníž. přenesená",J322,0)</f>
        <v>0</v>
      </c>
      <c r="BI322" s="220">
        <f>IF(N322="nulová",J322,0)</f>
        <v>0</v>
      </c>
      <c r="BJ322" s="19" t="s">
        <v>83</v>
      </c>
      <c r="BK322" s="220">
        <f>ROUND(I322*H322,2)</f>
        <v>0</v>
      </c>
      <c r="BL322" s="19" t="s">
        <v>220</v>
      </c>
      <c r="BM322" s="219" t="s">
        <v>1021</v>
      </c>
    </row>
    <row r="323" s="2" customFormat="1">
      <c r="A323" s="40"/>
      <c r="B323" s="41"/>
      <c r="C323" s="42"/>
      <c r="D323" s="221" t="s">
        <v>142</v>
      </c>
      <c r="E323" s="42"/>
      <c r="F323" s="222" t="s">
        <v>1022</v>
      </c>
      <c r="G323" s="42"/>
      <c r="H323" s="42"/>
      <c r="I323" s="223"/>
      <c r="J323" s="42"/>
      <c r="K323" s="42"/>
      <c r="L323" s="46"/>
      <c r="M323" s="224"/>
      <c r="N323" s="225"/>
      <c r="O323" s="86"/>
      <c r="P323" s="86"/>
      <c r="Q323" s="86"/>
      <c r="R323" s="86"/>
      <c r="S323" s="86"/>
      <c r="T323" s="87"/>
      <c r="U323" s="40"/>
      <c r="V323" s="40"/>
      <c r="W323" s="40"/>
      <c r="X323" s="40"/>
      <c r="Y323" s="40"/>
      <c r="Z323" s="40"/>
      <c r="AA323" s="40"/>
      <c r="AB323" s="40"/>
      <c r="AC323" s="40"/>
      <c r="AD323" s="40"/>
      <c r="AE323" s="40"/>
      <c r="AT323" s="19" t="s">
        <v>142</v>
      </c>
      <c r="AU323" s="19" t="s">
        <v>85</v>
      </c>
    </row>
    <row r="324" s="2" customFormat="1">
      <c r="A324" s="40"/>
      <c r="B324" s="41"/>
      <c r="C324" s="42"/>
      <c r="D324" s="226" t="s">
        <v>143</v>
      </c>
      <c r="E324" s="42"/>
      <c r="F324" s="227" t="s">
        <v>1023</v>
      </c>
      <c r="G324" s="42"/>
      <c r="H324" s="42"/>
      <c r="I324" s="223"/>
      <c r="J324" s="42"/>
      <c r="K324" s="42"/>
      <c r="L324" s="46"/>
      <c r="M324" s="224"/>
      <c r="N324" s="225"/>
      <c r="O324" s="86"/>
      <c r="P324" s="86"/>
      <c r="Q324" s="86"/>
      <c r="R324" s="86"/>
      <c r="S324" s="86"/>
      <c r="T324" s="87"/>
      <c r="U324" s="40"/>
      <c r="V324" s="40"/>
      <c r="W324" s="40"/>
      <c r="X324" s="40"/>
      <c r="Y324" s="40"/>
      <c r="Z324" s="40"/>
      <c r="AA324" s="40"/>
      <c r="AB324" s="40"/>
      <c r="AC324" s="40"/>
      <c r="AD324" s="40"/>
      <c r="AE324" s="40"/>
      <c r="AT324" s="19" t="s">
        <v>143</v>
      </c>
      <c r="AU324" s="19" t="s">
        <v>85</v>
      </c>
    </row>
    <row r="325" s="2" customFormat="1" ht="33" customHeight="1">
      <c r="A325" s="40"/>
      <c r="B325" s="41"/>
      <c r="C325" s="207" t="s">
        <v>1024</v>
      </c>
      <c r="D325" s="207" t="s">
        <v>140</v>
      </c>
      <c r="E325" s="208" t="s">
        <v>1025</v>
      </c>
      <c r="F325" s="209" t="s">
        <v>1026</v>
      </c>
      <c r="G325" s="210" t="s">
        <v>151</v>
      </c>
      <c r="H325" s="211">
        <v>1</v>
      </c>
      <c r="I325" s="212"/>
      <c r="J325" s="213">
        <f>ROUND(I325*H325,2)</f>
        <v>0</v>
      </c>
      <c r="K325" s="214"/>
      <c r="L325" s="46"/>
      <c r="M325" s="215" t="s">
        <v>19</v>
      </c>
      <c r="N325" s="216" t="s">
        <v>46</v>
      </c>
      <c r="O325" s="86"/>
      <c r="P325" s="217">
        <f>O325*H325</f>
        <v>0</v>
      </c>
      <c r="Q325" s="217">
        <v>0</v>
      </c>
      <c r="R325" s="217">
        <f>Q325*H325</f>
        <v>0</v>
      </c>
      <c r="S325" s="217">
        <v>0</v>
      </c>
      <c r="T325" s="218">
        <f>S325*H325</f>
        <v>0</v>
      </c>
      <c r="U325" s="40"/>
      <c r="V325" s="40"/>
      <c r="W325" s="40"/>
      <c r="X325" s="40"/>
      <c r="Y325" s="40"/>
      <c r="Z325" s="40"/>
      <c r="AA325" s="40"/>
      <c r="AB325" s="40"/>
      <c r="AC325" s="40"/>
      <c r="AD325" s="40"/>
      <c r="AE325" s="40"/>
      <c r="AR325" s="219" t="s">
        <v>220</v>
      </c>
      <c r="AT325" s="219" t="s">
        <v>140</v>
      </c>
      <c r="AU325" s="219" t="s">
        <v>85</v>
      </c>
      <c r="AY325" s="19" t="s">
        <v>132</v>
      </c>
      <c r="BE325" s="220">
        <f>IF(N325="základní",J325,0)</f>
        <v>0</v>
      </c>
      <c r="BF325" s="220">
        <f>IF(N325="snížená",J325,0)</f>
        <v>0</v>
      </c>
      <c r="BG325" s="220">
        <f>IF(N325="zákl. přenesená",J325,0)</f>
        <v>0</v>
      </c>
      <c r="BH325" s="220">
        <f>IF(N325="sníž. přenesená",J325,0)</f>
        <v>0</v>
      </c>
      <c r="BI325" s="220">
        <f>IF(N325="nulová",J325,0)</f>
        <v>0</v>
      </c>
      <c r="BJ325" s="19" t="s">
        <v>83</v>
      </c>
      <c r="BK325" s="220">
        <f>ROUND(I325*H325,2)</f>
        <v>0</v>
      </c>
      <c r="BL325" s="19" t="s">
        <v>220</v>
      </c>
      <c r="BM325" s="219" t="s">
        <v>1027</v>
      </c>
    </row>
    <row r="326" s="2" customFormat="1">
      <c r="A326" s="40"/>
      <c r="B326" s="41"/>
      <c r="C326" s="42"/>
      <c r="D326" s="221" t="s">
        <v>142</v>
      </c>
      <c r="E326" s="42"/>
      <c r="F326" s="222" t="s">
        <v>1026</v>
      </c>
      <c r="G326" s="42"/>
      <c r="H326" s="42"/>
      <c r="I326" s="223"/>
      <c r="J326" s="42"/>
      <c r="K326" s="42"/>
      <c r="L326" s="46"/>
      <c r="M326" s="224"/>
      <c r="N326" s="225"/>
      <c r="O326" s="86"/>
      <c r="P326" s="86"/>
      <c r="Q326" s="86"/>
      <c r="R326" s="86"/>
      <c r="S326" s="86"/>
      <c r="T326" s="87"/>
      <c r="U326" s="40"/>
      <c r="V326" s="40"/>
      <c r="W326" s="40"/>
      <c r="X326" s="40"/>
      <c r="Y326" s="40"/>
      <c r="Z326" s="40"/>
      <c r="AA326" s="40"/>
      <c r="AB326" s="40"/>
      <c r="AC326" s="40"/>
      <c r="AD326" s="40"/>
      <c r="AE326" s="40"/>
      <c r="AT326" s="19" t="s">
        <v>142</v>
      </c>
      <c r="AU326" s="19" t="s">
        <v>85</v>
      </c>
    </row>
    <row r="327" s="2" customFormat="1" ht="24.15" customHeight="1">
      <c r="A327" s="40"/>
      <c r="B327" s="41"/>
      <c r="C327" s="207" t="s">
        <v>1028</v>
      </c>
      <c r="D327" s="207" t="s">
        <v>140</v>
      </c>
      <c r="E327" s="208" t="s">
        <v>1029</v>
      </c>
      <c r="F327" s="209" t="s">
        <v>1030</v>
      </c>
      <c r="G327" s="210" t="s">
        <v>151</v>
      </c>
      <c r="H327" s="211">
        <v>13</v>
      </c>
      <c r="I327" s="212"/>
      <c r="J327" s="213">
        <f>ROUND(I327*H327,2)</f>
        <v>0</v>
      </c>
      <c r="K327" s="214"/>
      <c r="L327" s="46"/>
      <c r="M327" s="215" t="s">
        <v>19</v>
      </c>
      <c r="N327" s="216" t="s">
        <v>46</v>
      </c>
      <c r="O327" s="86"/>
      <c r="P327" s="217">
        <f>O327*H327</f>
        <v>0</v>
      </c>
      <c r="Q327" s="217">
        <v>0</v>
      </c>
      <c r="R327" s="217">
        <f>Q327*H327</f>
        <v>0</v>
      </c>
      <c r="S327" s="217">
        <v>0</v>
      </c>
      <c r="T327" s="218">
        <f>S327*H327</f>
        <v>0</v>
      </c>
      <c r="U327" s="40"/>
      <c r="V327" s="40"/>
      <c r="W327" s="40"/>
      <c r="X327" s="40"/>
      <c r="Y327" s="40"/>
      <c r="Z327" s="40"/>
      <c r="AA327" s="40"/>
      <c r="AB327" s="40"/>
      <c r="AC327" s="40"/>
      <c r="AD327" s="40"/>
      <c r="AE327" s="40"/>
      <c r="AR327" s="219" t="s">
        <v>220</v>
      </c>
      <c r="AT327" s="219" t="s">
        <v>140</v>
      </c>
      <c r="AU327" s="219" t="s">
        <v>85</v>
      </c>
      <c r="AY327" s="19" t="s">
        <v>132</v>
      </c>
      <c r="BE327" s="220">
        <f>IF(N327="základní",J327,0)</f>
        <v>0</v>
      </c>
      <c r="BF327" s="220">
        <f>IF(N327="snížená",J327,0)</f>
        <v>0</v>
      </c>
      <c r="BG327" s="220">
        <f>IF(N327="zákl. přenesená",J327,0)</f>
        <v>0</v>
      </c>
      <c r="BH327" s="220">
        <f>IF(N327="sníž. přenesená",J327,0)</f>
        <v>0</v>
      </c>
      <c r="BI327" s="220">
        <f>IF(N327="nulová",J327,0)</f>
        <v>0</v>
      </c>
      <c r="BJ327" s="19" t="s">
        <v>83</v>
      </c>
      <c r="BK327" s="220">
        <f>ROUND(I327*H327,2)</f>
        <v>0</v>
      </c>
      <c r="BL327" s="19" t="s">
        <v>220</v>
      </c>
      <c r="BM327" s="219" t="s">
        <v>1031</v>
      </c>
    </row>
    <row r="328" s="2" customFormat="1">
      <c r="A328" s="40"/>
      <c r="B328" s="41"/>
      <c r="C328" s="42"/>
      <c r="D328" s="221" t="s">
        <v>142</v>
      </c>
      <c r="E328" s="42"/>
      <c r="F328" s="222" t="s">
        <v>1032</v>
      </c>
      <c r="G328" s="42"/>
      <c r="H328" s="42"/>
      <c r="I328" s="223"/>
      <c r="J328" s="42"/>
      <c r="K328" s="42"/>
      <c r="L328" s="46"/>
      <c r="M328" s="224"/>
      <c r="N328" s="225"/>
      <c r="O328" s="86"/>
      <c r="P328" s="86"/>
      <c r="Q328" s="86"/>
      <c r="R328" s="86"/>
      <c r="S328" s="86"/>
      <c r="T328" s="87"/>
      <c r="U328" s="40"/>
      <c r="V328" s="40"/>
      <c r="W328" s="40"/>
      <c r="X328" s="40"/>
      <c r="Y328" s="40"/>
      <c r="Z328" s="40"/>
      <c r="AA328" s="40"/>
      <c r="AB328" s="40"/>
      <c r="AC328" s="40"/>
      <c r="AD328" s="40"/>
      <c r="AE328" s="40"/>
      <c r="AT328" s="19" t="s">
        <v>142</v>
      </c>
      <c r="AU328" s="19" t="s">
        <v>85</v>
      </c>
    </row>
    <row r="329" s="2" customFormat="1" ht="24.15" customHeight="1">
      <c r="A329" s="40"/>
      <c r="B329" s="41"/>
      <c r="C329" s="207" t="s">
        <v>1033</v>
      </c>
      <c r="D329" s="207" t="s">
        <v>140</v>
      </c>
      <c r="E329" s="208" t="s">
        <v>1034</v>
      </c>
      <c r="F329" s="209" t="s">
        <v>1035</v>
      </c>
      <c r="G329" s="210" t="s">
        <v>304</v>
      </c>
      <c r="H329" s="265"/>
      <c r="I329" s="212"/>
      <c r="J329" s="213">
        <f>ROUND(I329*H329,2)</f>
        <v>0</v>
      </c>
      <c r="K329" s="214"/>
      <c r="L329" s="46"/>
      <c r="M329" s="215" t="s">
        <v>19</v>
      </c>
      <c r="N329" s="216" t="s">
        <v>46</v>
      </c>
      <c r="O329" s="86"/>
      <c r="P329" s="217">
        <f>O329*H329</f>
        <v>0</v>
      </c>
      <c r="Q329" s="217">
        <v>0</v>
      </c>
      <c r="R329" s="217">
        <f>Q329*H329</f>
        <v>0</v>
      </c>
      <c r="S329" s="217">
        <v>0</v>
      </c>
      <c r="T329" s="218">
        <f>S329*H329</f>
        <v>0</v>
      </c>
      <c r="U329" s="40"/>
      <c r="V329" s="40"/>
      <c r="W329" s="40"/>
      <c r="X329" s="40"/>
      <c r="Y329" s="40"/>
      <c r="Z329" s="40"/>
      <c r="AA329" s="40"/>
      <c r="AB329" s="40"/>
      <c r="AC329" s="40"/>
      <c r="AD329" s="40"/>
      <c r="AE329" s="40"/>
      <c r="AR329" s="219" t="s">
        <v>220</v>
      </c>
      <c r="AT329" s="219" t="s">
        <v>140</v>
      </c>
      <c r="AU329" s="219" t="s">
        <v>85</v>
      </c>
      <c r="AY329" s="19" t="s">
        <v>132</v>
      </c>
      <c r="BE329" s="220">
        <f>IF(N329="základní",J329,0)</f>
        <v>0</v>
      </c>
      <c r="BF329" s="220">
        <f>IF(N329="snížená",J329,0)</f>
        <v>0</v>
      </c>
      <c r="BG329" s="220">
        <f>IF(N329="zákl. přenesená",J329,0)</f>
        <v>0</v>
      </c>
      <c r="BH329" s="220">
        <f>IF(N329="sníž. přenesená",J329,0)</f>
        <v>0</v>
      </c>
      <c r="BI329" s="220">
        <f>IF(N329="nulová",J329,0)</f>
        <v>0</v>
      </c>
      <c r="BJ329" s="19" t="s">
        <v>83</v>
      </c>
      <c r="BK329" s="220">
        <f>ROUND(I329*H329,2)</f>
        <v>0</v>
      </c>
      <c r="BL329" s="19" t="s">
        <v>220</v>
      </c>
      <c r="BM329" s="219" t="s">
        <v>1036</v>
      </c>
    </row>
    <row r="330" s="2" customFormat="1">
      <c r="A330" s="40"/>
      <c r="B330" s="41"/>
      <c r="C330" s="42"/>
      <c r="D330" s="221" t="s">
        <v>142</v>
      </c>
      <c r="E330" s="42"/>
      <c r="F330" s="222" t="s">
        <v>1037</v>
      </c>
      <c r="G330" s="42"/>
      <c r="H330" s="42"/>
      <c r="I330" s="223"/>
      <c r="J330" s="42"/>
      <c r="K330" s="42"/>
      <c r="L330" s="46"/>
      <c r="M330" s="224"/>
      <c r="N330" s="225"/>
      <c r="O330" s="86"/>
      <c r="P330" s="86"/>
      <c r="Q330" s="86"/>
      <c r="R330" s="86"/>
      <c r="S330" s="86"/>
      <c r="T330" s="87"/>
      <c r="U330" s="40"/>
      <c r="V330" s="40"/>
      <c r="W330" s="40"/>
      <c r="X330" s="40"/>
      <c r="Y330" s="40"/>
      <c r="Z330" s="40"/>
      <c r="AA330" s="40"/>
      <c r="AB330" s="40"/>
      <c r="AC330" s="40"/>
      <c r="AD330" s="40"/>
      <c r="AE330" s="40"/>
      <c r="AT330" s="19" t="s">
        <v>142</v>
      </c>
      <c r="AU330" s="19" t="s">
        <v>85</v>
      </c>
    </row>
    <row r="331" s="2" customFormat="1">
      <c r="A331" s="40"/>
      <c r="B331" s="41"/>
      <c r="C331" s="42"/>
      <c r="D331" s="226" t="s">
        <v>143</v>
      </c>
      <c r="E331" s="42"/>
      <c r="F331" s="227" t="s">
        <v>1038</v>
      </c>
      <c r="G331" s="42"/>
      <c r="H331" s="42"/>
      <c r="I331" s="223"/>
      <c r="J331" s="42"/>
      <c r="K331" s="42"/>
      <c r="L331" s="46"/>
      <c r="M331" s="224"/>
      <c r="N331" s="225"/>
      <c r="O331" s="86"/>
      <c r="P331" s="86"/>
      <c r="Q331" s="86"/>
      <c r="R331" s="86"/>
      <c r="S331" s="86"/>
      <c r="T331" s="87"/>
      <c r="U331" s="40"/>
      <c r="V331" s="40"/>
      <c r="W331" s="40"/>
      <c r="X331" s="40"/>
      <c r="Y331" s="40"/>
      <c r="Z331" s="40"/>
      <c r="AA331" s="40"/>
      <c r="AB331" s="40"/>
      <c r="AC331" s="40"/>
      <c r="AD331" s="40"/>
      <c r="AE331" s="40"/>
      <c r="AT331" s="19" t="s">
        <v>143</v>
      </c>
      <c r="AU331" s="19" t="s">
        <v>85</v>
      </c>
    </row>
    <row r="332" s="12" customFormat="1" ht="22.8" customHeight="1">
      <c r="A332" s="12"/>
      <c r="B332" s="191"/>
      <c r="C332" s="192"/>
      <c r="D332" s="193" t="s">
        <v>74</v>
      </c>
      <c r="E332" s="205" t="s">
        <v>1039</v>
      </c>
      <c r="F332" s="205" t="s">
        <v>1040</v>
      </c>
      <c r="G332" s="192"/>
      <c r="H332" s="192"/>
      <c r="I332" s="195"/>
      <c r="J332" s="206">
        <f>BK332</f>
        <v>0</v>
      </c>
      <c r="K332" s="192"/>
      <c r="L332" s="197"/>
      <c r="M332" s="198"/>
      <c r="N332" s="199"/>
      <c r="O332" s="199"/>
      <c r="P332" s="200">
        <f>SUM(P333:P364)</f>
        <v>0</v>
      </c>
      <c r="Q332" s="199"/>
      <c r="R332" s="200">
        <f>SUM(R333:R364)</f>
        <v>0</v>
      </c>
      <c r="S332" s="199"/>
      <c r="T332" s="201">
        <f>SUM(T333:T364)</f>
        <v>0</v>
      </c>
      <c r="U332" s="12"/>
      <c r="V332" s="12"/>
      <c r="W332" s="12"/>
      <c r="X332" s="12"/>
      <c r="Y332" s="12"/>
      <c r="Z332" s="12"/>
      <c r="AA332" s="12"/>
      <c r="AB332" s="12"/>
      <c r="AC332" s="12"/>
      <c r="AD332" s="12"/>
      <c r="AE332" s="12"/>
      <c r="AR332" s="202" t="s">
        <v>85</v>
      </c>
      <c r="AT332" s="203" t="s">
        <v>74</v>
      </c>
      <c r="AU332" s="203" t="s">
        <v>83</v>
      </c>
      <c r="AY332" s="202" t="s">
        <v>132</v>
      </c>
      <c r="BK332" s="204">
        <f>SUM(BK333:BK364)</f>
        <v>0</v>
      </c>
    </row>
    <row r="333" s="2" customFormat="1" ht="24.15" customHeight="1">
      <c r="A333" s="40"/>
      <c r="B333" s="41"/>
      <c r="C333" s="207" t="s">
        <v>1041</v>
      </c>
      <c r="D333" s="207" t="s">
        <v>140</v>
      </c>
      <c r="E333" s="208" t="s">
        <v>1042</v>
      </c>
      <c r="F333" s="209" t="s">
        <v>1043</v>
      </c>
      <c r="G333" s="210" t="s">
        <v>151</v>
      </c>
      <c r="H333" s="211">
        <v>1</v>
      </c>
      <c r="I333" s="212"/>
      <c r="J333" s="213">
        <f>ROUND(I333*H333,2)</f>
        <v>0</v>
      </c>
      <c r="K333" s="214"/>
      <c r="L333" s="46"/>
      <c r="M333" s="215" t="s">
        <v>19</v>
      </c>
      <c r="N333" s="216" t="s">
        <v>46</v>
      </c>
      <c r="O333" s="86"/>
      <c r="P333" s="217">
        <f>O333*H333</f>
        <v>0</v>
      </c>
      <c r="Q333" s="217">
        <v>0</v>
      </c>
      <c r="R333" s="217">
        <f>Q333*H333</f>
        <v>0</v>
      </c>
      <c r="S333" s="217">
        <v>0</v>
      </c>
      <c r="T333" s="218">
        <f>S333*H333</f>
        <v>0</v>
      </c>
      <c r="U333" s="40"/>
      <c r="V333" s="40"/>
      <c r="W333" s="40"/>
      <c r="X333" s="40"/>
      <c r="Y333" s="40"/>
      <c r="Z333" s="40"/>
      <c r="AA333" s="40"/>
      <c r="AB333" s="40"/>
      <c r="AC333" s="40"/>
      <c r="AD333" s="40"/>
      <c r="AE333" s="40"/>
      <c r="AR333" s="219" t="s">
        <v>220</v>
      </c>
      <c r="AT333" s="219" t="s">
        <v>140</v>
      </c>
      <c r="AU333" s="219" t="s">
        <v>85</v>
      </c>
      <c r="AY333" s="19" t="s">
        <v>132</v>
      </c>
      <c r="BE333" s="220">
        <f>IF(N333="základní",J333,0)</f>
        <v>0</v>
      </c>
      <c r="BF333" s="220">
        <f>IF(N333="snížená",J333,0)</f>
        <v>0</v>
      </c>
      <c r="BG333" s="220">
        <f>IF(N333="zákl. přenesená",J333,0)</f>
        <v>0</v>
      </c>
      <c r="BH333" s="220">
        <f>IF(N333="sníž. přenesená",J333,0)</f>
        <v>0</v>
      </c>
      <c r="BI333" s="220">
        <f>IF(N333="nulová",J333,0)</f>
        <v>0</v>
      </c>
      <c r="BJ333" s="19" t="s">
        <v>83</v>
      </c>
      <c r="BK333" s="220">
        <f>ROUND(I333*H333,2)</f>
        <v>0</v>
      </c>
      <c r="BL333" s="19" t="s">
        <v>220</v>
      </c>
      <c r="BM333" s="219" t="s">
        <v>1044</v>
      </c>
    </row>
    <row r="334" s="2" customFormat="1">
      <c r="A334" s="40"/>
      <c r="B334" s="41"/>
      <c r="C334" s="42"/>
      <c r="D334" s="221" t="s">
        <v>142</v>
      </c>
      <c r="E334" s="42"/>
      <c r="F334" s="222" t="s">
        <v>1043</v>
      </c>
      <c r="G334" s="42"/>
      <c r="H334" s="42"/>
      <c r="I334" s="223"/>
      <c r="J334" s="42"/>
      <c r="K334" s="42"/>
      <c r="L334" s="46"/>
      <c r="M334" s="224"/>
      <c r="N334" s="225"/>
      <c r="O334" s="86"/>
      <c r="P334" s="86"/>
      <c r="Q334" s="86"/>
      <c r="R334" s="86"/>
      <c r="S334" s="86"/>
      <c r="T334" s="87"/>
      <c r="U334" s="40"/>
      <c r="V334" s="40"/>
      <c r="W334" s="40"/>
      <c r="X334" s="40"/>
      <c r="Y334" s="40"/>
      <c r="Z334" s="40"/>
      <c r="AA334" s="40"/>
      <c r="AB334" s="40"/>
      <c r="AC334" s="40"/>
      <c r="AD334" s="40"/>
      <c r="AE334" s="40"/>
      <c r="AT334" s="19" t="s">
        <v>142</v>
      </c>
      <c r="AU334" s="19" t="s">
        <v>85</v>
      </c>
    </row>
    <row r="335" s="2" customFormat="1" ht="24.15" customHeight="1">
      <c r="A335" s="40"/>
      <c r="B335" s="41"/>
      <c r="C335" s="207" t="s">
        <v>1045</v>
      </c>
      <c r="D335" s="207" t="s">
        <v>140</v>
      </c>
      <c r="E335" s="208" t="s">
        <v>1046</v>
      </c>
      <c r="F335" s="209" t="s">
        <v>1047</v>
      </c>
      <c r="G335" s="210" t="s">
        <v>678</v>
      </c>
      <c r="H335" s="211">
        <v>5</v>
      </c>
      <c r="I335" s="212"/>
      <c r="J335" s="213">
        <f>ROUND(I335*H335,2)</f>
        <v>0</v>
      </c>
      <c r="K335" s="214"/>
      <c r="L335" s="46"/>
      <c r="M335" s="215" t="s">
        <v>19</v>
      </c>
      <c r="N335" s="216" t="s">
        <v>46</v>
      </c>
      <c r="O335" s="86"/>
      <c r="P335" s="217">
        <f>O335*H335</f>
        <v>0</v>
      </c>
      <c r="Q335" s="217">
        <v>0</v>
      </c>
      <c r="R335" s="217">
        <f>Q335*H335</f>
        <v>0</v>
      </c>
      <c r="S335" s="217">
        <v>0</v>
      </c>
      <c r="T335" s="218">
        <f>S335*H335</f>
        <v>0</v>
      </c>
      <c r="U335" s="40"/>
      <c r="V335" s="40"/>
      <c r="W335" s="40"/>
      <c r="X335" s="40"/>
      <c r="Y335" s="40"/>
      <c r="Z335" s="40"/>
      <c r="AA335" s="40"/>
      <c r="AB335" s="40"/>
      <c r="AC335" s="40"/>
      <c r="AD335" s="40"/>
      <c r="AE335" s="40"/>
      <c r="AR335" s="219" t="s">
        <v>220</v>
      </c>
      <c r="AT335" s="219" t="s">
        <v>140</v>
      </c>
      <c r="AU335" s="219" t="s">
        <v>85</v>
      </c>
      <c r="AY335" s="19" t="s">
        <v>132</v>
      </c>
      <c r="BE335" s="220">
        <f>IF(N335="základní",J335,0)</f>
        <v>0</v>
      </c>
      <c r="BF335" s="220">
        <f>IF(N335="snížená",J335,0)</f>
        <v>0</v>
      </c>
      <c r="BG335" s="220">
        <f>IF(N335="zákl. přenesená",J335,0)</f>
        <v>0</v>
      </c>
      <c r="BH335" s="220">
        <f>IF(N335="sníž. přenesená",J335,0)</f>
        <v>0</v>
      </c>
      <c r="BI335" s="220">
        <f>IF(N335="nulová",J335,0)</f>
        <v>0</v>
      </c>
      <c r="BJ335" s="19" t="s">
        <v>83</v>
      </c>
      <c r="BK335" s="220">
        <f>ROUND(I335*H335,2)</f>
        <v>0</v>
      </c>
      <c r="BL335" s="19" t="s">
        <v>220</v>
      </c>
      <c r="BM335" s="219" t="s">
        <v>1048</v>
      </c>
    </row>
    <row r="336" s="2" customFormat="1">
      <c r="A336" s="40"/>
      <c r="B336" s="41"/>
      <c r="C336" s="42"/>
      <c r="D336" s="221" t="s">
        <v>142</v>
      </c>
      <c r="E336" s="42"/>
      <c r="F336" s="222" t="s">
        <v>1047</v>
      </c>
      <c r="G336" s="42"/>
      <c r="H336" s="42"/>
      <c r="I336" s="223"/>
      <c r="J336" s="42"/>
      <c r="K336" s="42"/>
      <c r="L336" s="46"/>
      <c r="M336" s="224"/>
      <c r="N336" s="225"/>
      <c r="O336" s="86"/>
      <c r="P336" s="86"/>
      <c r="Q336" s="86"/>
      <c r="R336" s="86"/>
      <c r="S336" s="86"/>
      <c r="T336" s="87"/>
      <c r="U336" s="40"/>
      <c r="V336" s="40"/>
      <c r="W336" s="40"/>
      <c r="X336" s="40"/>
      <c r="Y336" s="40"/>
      <c r="Z336" s="40"/>
      <c r="AA336" s="40"/>
      <c r="AB336" s="40"/>
      <c r="AC336" s="40"/>
      <c r="AD336" s="40"/>
      <c r="AE336" s="40"/>
      <c r="AT336" s="19" t="s">
        <v>142</v>
      </c>
      <c r="AU336" s="19" t="s">
        <v>85</v>
      </c>
    </row>
    <row r="337" s="2" customFormat="1" ht="24.15" customHeight="1">
      <c r="A337" s="40"/>
      <c r="B337" s="41"/>
      <c r="C337" s="207" t="s">
        <v>1049</v>
      </c>
      <c r="D337" s="207" t="s">
        <v>140</v>
      </c>
      <c r="E337" s="208" t="s">
        <v>1050</v>
      </c>
      <c r="F337" s="209" t="s">
        <v>1051</v>
      </c>
      <c r="G337" s="210" t="s">
        <v>678</v>
      </c>
      <c r="H337" s="211">
        <v>1</v>
      </c>
      <c r="I337" s="212"/>
      <c r="J337" s="213">
        <f>ROUND(I337*H337,2)</f>
        <v>0</v>
      </c>
      <c r="K337" s="214"/>
      <c r="L337" s="46"/>
      <c r="M337" s="215" t="s">
        <v>19</v>
      </c>
      <c r="N337" s="216" t="s">
        <v>46</v>
      </c>
      <c r="O337" s="86"/>
      <c r="P337" s="217">
        <f>O337*H337</f>
        <v>0</v>
      </c>
      <c r="Q337" s="217">
        <v>0</v>
      </c>
      <c r="R337" s="217">
        <f>Q337*H337</f>
        <v>0</v>
      </c>
      <c r="S337" s="217">
        <v>0</v>
      </c>
      <c r="T337" s="218">
        <f>S337*H337</f>
        <v>0</v>
      </c>
      <c r="U337" s="40"/>
      <c r="V337" s="40"/>
      <c r="W337" s="40"/>
      <c r="X337" s="40"/>
      <c r="Y337" s="40"/>
      <c r="Z337" s="40"/>
      <c r="AA337" s="40"/>
      <c r="AB337" s="40"/>
      <c r="AC337" s="40"/>
      <c r="AD337" s="40"/>
      <c r="AE337" s="40"/>
      <c r="AR337" s="219" t="s">
        <v>220</v>
      </c>
      <c r="AT337" s="219" t="s">
        <v>140</v>
      </c>
      <c r="AU337" s="219" t="s">
        <v>85</v>
      </c>
      <c r="AY337" s="19" t="s">
        <v>132</v>
      </c>
      <c r="BE337" s="220">
        <f>IF(N337="základní",J337,0)</f>
        <v>0</v>
      </c>
      <c r="BF337" s="220">
        <f>IF(N337="snížená",J337,0)</f>
        <v>0</v>
      </c>
      <c r="BG337" s="220">
        <f>IF(N337="zákl. přenesená",J337,0)</f>
        <v>0</v>
      </c>
      <c r="BH337" s="220">
        <f>IF(N337="sníž. přenesená",J337,0)</f>
        <v>0</v>
      </c>
      <c r="BI337" s="220">
        <f>IF(N337="nulová",J337,0)</f>
        <v>0</v>
      </c>
      <c r="BJ337" s="19" t="s">
        <v>83</v>
      </c>
      <c r="BK337" s="220">
        <f>ROUND(I337*H337,2)</f>
        <v>0</v>
      </c>
      <c r="BL337" s="19" t="s">
        <v>220</v>
      </c>
      <c r="BM337" s="219" t="s">
        <v>1052</v>
      </c>
    </row>
    <row r="338" s="2" customFormat="1">
      <c r="A338" s="40"/>
      <c r="B338" s="41"/>
      <c r="C338" s="42"/>
      <c r="D338" s="221" t="s">
        <v>142</v>
      </c>
      <c r="E338" s="42"/>
      <c r="F338" s="222" t="s">
        <v>1051</v>
      </c>
      <c r="G338" s="42"/>
      <c r="H338" s="42"/>
      <c r="I338" s="223"/>
      <c r="J338" s="42"/>
      <c r="K338" s="42"/>
      <c r="L338" s="46"/>
      <c r="M338" s="224"/>
      <c r="N338" s="225"/>
      <c r="O338" s="86"/>
      <c r="P338" s="86"/>
      <c r="Q338" s="86"/>
      <c r="R338" s="86"/>
      <c r="S338" s="86"/>
      <c r="T338" s="87"/>
      <c r="U338" s="40"/>
      <c r="V338" s="40"/>
      <c r="W338" s="40"/>
      <c r="X338" s="40"/>
      <c r="Y338" s="40"/>
      <c r="Z338" s="40"/>
      <c r="AA338" s="40"/>
      <c r="AB338" s="40"/>
      <c r="AC338" s="40"/>
      <c r="AD338" s="40"/>
      <c r="AE338" s="40"/>
      <c r="AT338" s="19" t="s">
        <v>142</v>
      </c>
      <c r="AU338" s="19" t="s">
        <v>85</v>
      </c>
    </row>
    <row r="339" s="2" customFormat="1" ht="24.15" customHeight="1">
      <c r="A339" s="40"/>
      <c r="B339" s="41"/>
      <c r="C339" s="207" t="s">
        <v>1053</v>
      </c>
      <c r="D339" s="207" t="s">
        <v>140</v>
      </c>
      <c r="E339" s="208" t="s">
        <v>1054</v>
      </c>
      <c r="F339" s="209" t="s">
        <v>1055</v>
      </c>
      <c r="G339" s="210" t="s">
        <v>678</v>
      </c>
      <c r="H339" s="211">
        <v>1</v>
      </c>
      <c r="I339" s="212"/>
      <c r="J339" s="213">
        <f>ROUND(I339*H339,2)</f>
        <v>0</v>
      </c>
      <c r="K339" s="214"/>
      <c r="L339" s="46"/>
      <c r="M339" s="215" t="s">
        <v>19</v>
      </c>
      <c r="N339" s="216" t="s">
        <v>46</v>
      </c>
      <c r="O339" s="86"/>
      <c r="P339" s="217">
        <f>O339*H339</f>
        <v>0</v>
      </c>
      <c r="Q339" s="217">
        <v>0</v>
      </c>
      <c r="R339" s="217">
        <f>Q339*H339</f>
        <v>0</v>
      </c>
      <c r="S339" s="217">
        <v>0</v>
      </c>
      <c r="T339" s="218">
        <f>S339*H339</f>
        <v>0</v>
      </c>
      <c r="U339" s="40"/>
      <c r="V339" s="40"/>
      <c r="W339" s="40"/>
      <c r="X339" s="40"/>
      <c r="Y339" s="40"/>
      <c r="Z339" s="40"/>
      <c r="AA339" s="40"/>
      <c r="AB339" s="40"/>
      <c r="AC339" s="40"/>
      <c r="AD339" s="40"/>
      <c r="AE339" s="40"/>
      <c r="AR339" s="219" t="s">
        <v>220</v>
      </c>
      <c r="AT339" s="219" t="s">
        <v>140</v>
      </c>
      <c r="AU339" s="219" t="s">
        <v>85</v>
      </c>
      <c r="AY339" s="19" t="s">
        <v>132</v>
      </c>
      <c r="BE339" s="220">
        <f>IF(N339="základní",J339,0)</f>
        <v>0</v>
      </c>
      <c r="BF339" s="220">
        <f>IF(N339="snížená",J339,0)</f>
        <v>0</v>
      </c>
      <c r="BG339" s="220">
        <f>IF(N339="zákl. přenesená",J339,0)</f>
        <v>0</v>
      </c>
      <c r="BH339" s="220">
        <f>IF(N339="sníž. přenesená",J339,0)</f>
        <v>0</v>
      </c>
      <c r="BI339" s="220">
        <f>IF(N339="nulová",J339,0)</f>
        <v>0</v>
      </c>
      <c r="BJ339" s="19" t="s">
        <v>83</v>
      </c>
      <c r="BK339" s="220">
        <f>ROUND(I339*H339,2)</f>
        <v>0</v>
      </c>
      <c r="BL339" s="19" t="s">
        <v>220</v>
      </c>
      <c r="BM339" s="219" t="s">
        <v>1056</v>
      </c>
    </row>
    <row r="340" s="2" customFormat="1">
      <c r="A340" s="40"/>
      <c r="B340" s="41"/>
      <c r="C340" s="42"/>
      <c r="D340" s="221" t="s">
        <v>142</v>
      </c>
      <c r="E340" s="42"/>
      <c r="F340" s="222" t="s">
        <v>1055</v>
      </c>
      <c r="G340" s="42"/>
      <c r="H340" s="42"/>
      <c r="I340" s="223"/>
      <c r="J340" s="42"/>
      <c r="K340" s="42"/>
      <c r="L340" s="46"/>
      <c r="M340" s="224"/>
      <c r="N340" s="225"/>
      <c r="O340" s="86"/>
      <c r="P340" s="86"/>
      <c r="Q340" s="86"/>
      <c r="R340" s="86"/>
      <c r="S340" s="86"/>
      <c r="T340" s="87"/>
      <c r="U340" s="40"/>
      <c r="V340" s="40"/>
      <c r="W340" s="40"/>
      <c r="X340" s="40"/>
      <c r="Y340" s="40"/>
      <c r="Z340" s="40"/>
      <c r="AA340" s="40"/>
      <c r="AB340" s="40"/>
      <c r="AC340" s="40"/>
      <c r="AD340" s="40"/>
      <c r="AE340" s="40"/>
      <c r="AT340" s="19" t="s">
        <v>142</v>
      </c>
      <c r="AU340" s="19" t="s">
        <v>85</v>
      </c>
    </row>
    <row r="341" s="2" customFormat="1" ht="24.15" customHeight="1">
      <c r="A341" s="40"/>
      <c r="B341" s="41"/>
      <c r="C341" s="207" t="s">
        <v>1057</v>
      </c>
      <c r="D341" s="207" t="s">
        <v>140</v>
      </c>
      <c r="E341" s="208" t="s">
        <v>1058</v>
      </c>
      <c r="F341" s="209" t="s">
        <v>1059</v>
      </c>
      <c r="G341" s="210" t="s">
        <v>678</v>
      </c>
      <c r="H341" s="211">
        <v>5</v>
      </c>
      <c r="I341" s="212"/>
      <c r="J341" s="213">
        <f>ROUND(I341*H341,2)</f>
        <v>0</v>
      </c>
      <c r="K341" s="214"/>
      <c r="L341" s="46"/>
      <c r="M341" s="215" t="s">
        <v>19</v>
      </c>
      <c r="N341" s="216" t="s">
        <v>46</v>
      </c>
      <c r="O341" s="86"/>
      <c r="P341" s="217">
        <f>O341*H341</f>
        <v>0</v>
      </c>
      <c r="Q341" s="217">
        <v>0</v>
      </c>
      <c r="R341" s="217">
        <f>Q341*H341</f>
        <v>0</v>
      </c>
      <c r="S341" s="217">
        <v>0</v>
      </c>
      <c r="T341" s="218">
        <f>S341*H341</f>
        <v>0</v>
      </c>
      <c r="U341" s="40"/>
      <c r="V341" s="40"/>
      <c r="W341" s="40"/>
      <c r="X341" s="40"/>
      <c r="Y341" s="40"/>
      <c r="Z341" s="40"/>
      <c r="AA341" s="40"/>
      <c r="AB341" s="40"/>
      <c r="AC341" s="40"/>
      <c r="AD341" s="40"/>
      <c r="AE341" s="40"/>
      <c r="AR341" s="219" t="s">
        <v>220</v>
      </c>
      <c r="AT341" s="219" t="s">
        <v>140</v>
      </c>
      <c r="AU341" s="219" t="s">
        <v>85</v>
      </c>
      <c r="AY341" s="19" t="s">
        <v>132</v>
      </c>
      <c r="BE341" s="220">
        <f>IF(N341="základní",J341,0)</f>
        <v>0</v>
      </c>
      <c r="BF341" s="220">
        <f>IF(N341="snížená",J341,0)</f>
        <v>0</v>
      </c>
      <c r="BG341" s="220">
        <f>IF(N341="zákl. přenesená",J341,0)</f>
        <v>0</v>
      </c>
      <c r="BH341" s="220">
        <f>IF(N341="sníž. přenesená",J341,0)</f>
        <v>0</v>
      </c>
      <c r="BI341" s="220">
        <f>IF(N341="nulová",J341,0)</f>
        <v>0</v>
      </c>
      <c r="BJ341" s="19" t="s">
        <v>83</v>
      </c>
      <c r="BK341" s="220">
        <f>ROUND(I341*H341,2)</f>
        <v>0</v>
      </c>
      <c r="BL341" s="19" t="s">
        <v>220</v>
      </c>
      <c r="BM341" s="219" t="s">
        <v>1060</v>
      </c>
    </row>
    <row r="342" s="2" customFormat="1">
      <c r="A342" s="40"/>
      <c r="B342" s="41"/>
      <c r="C342" s="42"/>
      <c r="D342" s="221" t="s">
        <v>142</v>
      </c>
      <c r="E342" s="42"/>
      <c r="F342" s="222" t="s">
        <v>1059</v>
      </c>
      <c r="G342" s="42"/>
      <c r="H342" s="42"/>
      <c r="I342" s="223"/>
      <c r="J342" s="42"/>
      <c r="K342" s="42"/>
      <c r="L342" s="46"/>
      <c r="M342" s="224"/>
      <c r="N342" s="225"/>
      <c r="O342" s="86"/>
      <c r="P342" s="86"/>
      <c r="Q342" s="86"/>
      <c r="R342" s="86"/>
      <c r="S342" s="86"/>
      <c r="T342" s="87"/>
      <c r="U342" s="40"/>
      <c r="V342" s="40"/>
      <c r="W342" s="40"/>
      <c r="X342" s="40"/>
      <c r="Y342" s="40"/>
      <c r="Z342" s="40"/>
      <c r="AA342" s="40"/>
      <c r="AB342" s="40"/>
      <c r="AC342" s="40"/>
      <c r="AD342" s="40"/>
      <c r="AE342" s="40"/>
      <c r="AT342" s="19" t="s">
        <v>142</v>
      </c>
      <c r="AU342" s="19" t="s">
        <v>85</v>
      </c>
    </row>
    <row r="343" s="2" customFormat="1" ht="37.8" customHeight="1">
      <c r="A343" s="40"/>
      <c r="B343" s="41"/>
      <c r="C343" s="207" t="s">
        <v>1061</v>
      </c>
      <c r="D343" s="207" t="s">
        <v>140</v>
      </c>
      <c r="E343" s="208" t="s">
        <v>1062</v>
      </c>
      <c r="F343" s="209" t="s">
        <v>1063</v>
      </c>
      <c r="G343" s="210" t="s">
        <v>678</v>
      </c>
      <c r="H343" s="211">
        <v>2</v>
      </c>
      <c r="I343" s="212"/>
      <c r="J343" s="213">
        <f>ROUND(I343*H343,2)</f>
        <v>0</v>
      </c>
      <c r="K343" s="214"/>
      <c r="L343" s="46"/>
      <c r="M343" s="215" t="s">
        <v>19</v>
      </c>
      <c r="N343" s="216" t="s">
        <v>46</v>
      </c>
      <c r="O343" s="86"/>
      <c r="P343" s="217">
        <f>O343*H343</f>
        <v>0</v>
      </c>
      <c r="Q343" s="217">
        <v>0</v>
      </c>
      <c r="R343" s="217">
        <f>Q343*H343</f>
        <v>0</v>
      </c>
      <c r="S343" s="217">
        <v>0</v>
      </c>
      <c r="T343" s="218">
        <f>S343*H343</f>
        <v>0</v>
      </c>
      <c r="U343" s="40"/>
      <c r="V343" s="40"/>
      <c r="W343" s="40"/>
      <c r="X343" s="40"/>
      <c r="Y343" s="40"/>
      <c r="Z343" s="40"/>
      <c r="AA343" s="40"/>
      <c r="AB343" s="40"/>
      <c r="AC343" s="40"/>
      <c r="AD343" s="40"/>
      <c r="AE343" s="40"/>
      <c r="AR343" s="219" t="s">
        <v>220</v>
      </c>
      <c r="AT343" s="219" t="s">
        <v>140</v>
      </c>
      <c r="AU343" s="219" t="s">
        <v>85</v>
      </c>
      <c r="AY343" s="19" t="s">
        <v>132</v>
      </c>
      <c r="BE343" s="220">
        <f>IF(N343="základní",J343,0)</f>
        <v>0</v>
      </c>
      <c r="BF343" s="220">
        <f>IF(N343="snížená",J343,0)</f>
        <v>0</v>
      </c>
      <c r="BG343" s="220">
        <f>IF(N343="zákl. přenesená",J343,0)</f>
        <v>0</v>
      </c>
      <c r="BH343" s="220">
        <f>IF(N343="sníž. přenesená",J343,0)</f>
        <v>0</v>
      </c>
      <c r="BI343" s="220">
        <f>IF(N343="nulová",J343,0)</f>
        <v>0</v>
      </c>
      <c r="BJ343" s="19" t="s">
        <v>83</v>
      </c>
      <c r="BK343" s="220">
        <f>ROUND(I343*H343,2)</f>
        <v>0</v>
      </c>
      <c r="BL343" s="19" t="s">
        <v>220</v>
      </c>
      <c r="BM343" s="219" t="s">
        <v>1064</v>
      </c>
    </row>
    <row r="344" s="2" customFormat="1">
      <c r="A344" s="40"/>
      <c r="B344" s="41"/>
      <c r="C344" s="42"/>
      <c r="D344" s="221" t="s">
        <v>142</v>
      </c>
      <c r="E344" s="42"/>
      <c r="F344" s="222" t="s">
        <v>1063</v>
      </c>
      <c r="G344" s="42"/>
      <c r="H344" s="42"/>
      <c r="I344" s="223"/>
      <c r="J344" s="42"/>
      <c r="K344" s="42"/>
      <c r="L344" s="46"/>
      <c r="M344" s="224"/>
      <c r="N344" s="225"/>
      <c r="O344" s="86"/>
      <c r="P344" s="86"/>
      <c r="Q344" s="86"/>
      <c r="R344" s="86"/>
      <c r="S344" s="86"/>
      <c r="T344" s="87"/>
      <c r="U344" s="40"/>
      <c r="V344" s="40"/>
      <c r="W344" s="40"/>
      <c r="X344" s="40"/>
      <c r="Y344" s="40"/>
      <c r="Z344" s="40"/>
      <c r="AA344" s="40"/>
      <c r="AB344" s="40"/>
      <c r="AC344" s="40"/>
      <c r="AD344" s="40"/>
      <c r="AE344" s="40"/>
      <c r="AT344" s="19" t="s">
        <v>142</v>
      </c>
      <c r="AU344" s="19" t="s">
        <v>85</v>
      </c>
    </row>
    <row r="345" s="2" customFormat="1" ht="37.8" customHeight="1">
      <c r="A345" s="40"/>
      <c r="B345" s="41"/>
      <c r="C345" s="207" t="s">
        <v>1065</v>
      </c>
      <c r="D345" s="207" t="s">
        <v>140</v>
      </c>
      <c r="E345" s="208" t="s">
        <v>1066</v>
      </c>
      <c r="F345" s="209" t="s">
        <v>1067</v>
      </c>
      <c r="G345" s="210" t="s">
        <v>678</v>
      </c>
      <c r="H345" s="211">
        <v>1</v>
      </c>
      <c r="I345" s="212"/>
      <c r="J345" s="213">
        <f>ROUND(I345*H345,2)</f>
        <v>0</v>
      </c>
      <c r="K345" s="214"/>
      <c r="L345" s="46"/>
      <c r="M345" s="215" t="s">
        <v>19</v>
      </c>
      <c r="N345" s="216" t="s">
        <v>46</v>
      </c>
      <c r="O345" s="86"/>
      <c r="P345" s="217">
        <f>O345*H345</f>
        <v>0</v>
      </c>
      <c r="Q345" s="217">
        <v>0</v>
      </c>
      <c r="R345" s="217">
        <f>Q345*H345</f>
        <v>0</v>
      </c>
      <c r="S345" s="217">
        <v>0</v>
      </c>
      <c r="T345" s="218">
        <f>S345*H345</f>
        <v>0</v>
      </c>
      <c r="U345" s="40"/>
      <c r="V345" s="40"/>
      <c r="W345" s="40"/>
      <c r="X345" s="40"/>
      <c r="Y345" s="40"/>
      <c r="Z345" s="40"/>
      <c r="AA345" s="40"/>
      <c r="AB345" s="40"/>
      <c r="AC345" s="40"/>
      <c r="AD345" s="40"/>
      <c r="AE345" s="40"/>
      <c r="AR345" s="219" t="s">
        <v>220</v>
      </c>
      <c r="AT345" s="219" t="s">
        <v>140</v>
      </c>
      <c r="AU345" s="219" t="s">
        <v>85</v>
      </c>
      <c r="AY345" s="19" t="s">
        <v>132</v>
      </c>
      <c r="BE345" s="220">
        <f>IF(N345="základní",J345,0)</f>
        <v>0</v>
      </c>
      <c r="BF345" s="220">
        <f>IF(N345="snížená",J345,0)</f>
        <v>0</v>
      </c>
      <c r="BG345" s="220">
        <f>IF(N345="zákl. přenesená",J345,0)</f>
        <v>0</v>
      </c>
      <c r="BH345" s="220">
        <f>IF(N345="sníž. přenesená",J345,0)</f>
        <v>0</v>
      </c>
      <c r="BI345" s="220">
        <f>IF(N345="nulová",J345,0)</f>
        <v>0</v>
      </c>
      <c r="BJ345" s="19" t="s">
        <v>83</v>
      </c>
      <c r="BK345" s="220">
        <f>ROUND(I345*H345,2)</f>
        <v>0</v>
      </c>
      <c r="BL345" s="19" t="s">
        <v>220</v>
      </c>
      <c r="BM345" s="219" t="s">
        <v>1068</v>
      </c>
    </row>
    <row r="346" s="2" customFormat="1">
      <c r="A346" s="40"/>
      <c r="B346" s="41"/>
      <c r="C346" s="42"/>
      <c r="D346" s="221" t="s">
        <v>142</v>
      </c>
      <c r="E346" s="42"/>
      <c r="F346" s="222" t="s">
        <v>1067</v>
      </c>
      <c r="G346" s="42"/>
      <c r="H346" s="42"/>
      <c r="I346" s="223"/>
      <c r="J346" s="42"/>
      <c r="K346" s="42"/>
      <c r="L346" s="46"/>
      <c r="M346" s="224"/>
      <c r="N346" s="225"/>
      <c r="O346" s="86"/>
      <c r="P346" s="86"/>
      <c r="Q346" s="86"/>
      <c r="R346" s="86"/>
      <c r="S346" s="86"/>
      <c r="T346" s="87"/>
      <c r="U346" s="40"/>
      <c r="V346" s="40"/>
      <c r="W346" s="40"/>
      <c r="X346" s="40"/>
      <c r="Y346" s="40"/>
      <c r="Z346" s="40"/>
      <c r="AA346" s="40"/>
      <c r="AB346" s="40"/>
      <c r="AC346" s="40"/>
      <c r="AD346" s="40"/>
      <c r="AE346" s="40"/>
      <c r="AT346" s="19" t="s">
        <v>142</v>
      </c>
      <c r="AU346" s="19" t="s">
        <v>85</v>
      </c>
    </row>
    <row r="347" s="2" customFormat="1" ht="24.15" customHeight="1">
      <c r="A347" s="40"/>
      <c r="B347" s="41"/>
      <c r="C347" s="207" t="s">
        <v>1069</v>
      </c>
      <c r="D347" s="207" t="s">
        <v>140</v>
      </c>
      <c r="E347" s="208" t="s">
        <v>1070</v>
      </c>
      <c r="F347" s="209" t="s">
        <v>1071</v>
      </c>
      <c r="G347" s="210" t="s">
        <v>678</v>
      </c>
      <c r="H347" s="211">
        <v>1</v>
      </c>
      <c r="I347" s="212"/>
      <c r="J347" s="213">
        <f>ROUND(I347*H347,2)</f>
        <v>0</v>
      </c>
      <c r="K347" s="214"/>
      <c r="L347" s="46"/>
      <c r="M347" s="215" t="s">
        <v>19</v>
      </c>
      <c r="N347" s="216" t="s">
        <v>46</v>
      </c>
      <c r="O347" s="86"/>
      <c r="P347" s="217">
        <f>O347*H347</f>
        <v>0</v>
      </c>
      <c r="Q347" s="217">
        <v>0</v>
      </c>
      <c r="R347" s="217">
        <f>Q347*H347</f>
        <v>0</v>
      </c>
      <c r="S347" s="217">
        <v>0</v>
      </c>
      <c r="T347" s="218">
        <f>S347*H347</f>
        <v>0</v>
      </c>
      <c r="U347" s="40"/>
      <c r="V347" s="40"/>
      <c r="W347" s="40"/>
      <c r="X347" s="40"/>
      <c r="Y347" s="40"/>
      <c r="Z347" s="40"/>
      <c r="AA347" s="40"/>
      <c r="AB347" s="40"/>
      <c r="AC347" s="40"/>
      <c r="AD347" s="40"/>
      <c r="AE347" s="40"/>
      <c r="AR347" s="219" t="s">
        <v>220</v>
      </c>
      <c r="AT347" s="219" t="s">
        <v>140</v>
      </c>
      <c r="AU347" s="219" t="s">
        <v>85</v>
      </c>
      <c r="AY347" s="19" t="s">
        <v>132</v>
      </c>
      <c r="BE347" s="220">
        <f>IF(N347="základní",J347,0)</f>
        <v>0</v>
      </c>
      <c r="BF347" s="220">
        <f>IF(N347="snížená",J347,0)</f>
        <v>0</v>
      </c>
      <c r="BG347" s="220">
        <f>IF(N347="zákl. přenesená",J347,0)</f>
        <v>0</v>
      </c>
      <c r="BH347" s="220">
        <f>IF(N347="sníž. přenesená",J347,0)</f>
        <v>0</v>
      </c>
      <c r="BI347" s="220">
        <f>IF(N347="nulová",J347,0)</f>
        <v>0</v>
      </c>
      <c r="BJ347" s="19" t="s">
        <v>83</v>
      </c>
      <c r="BK347" s="220">
        <f>ROUND(I347*H347,2)</f>
        <v>0</v>
      </c>
      <c r="BL347" s="19" t="s">
        <v>220</v>
      </c>
      <c r="BM347" s="219" t="s">
        <v>1072</v>
      </c>
    </row>
    <row r="348" s="2" customFormat="1">
      <c r="A348" s="40"/>
      <c r="B348" s="41"/>
      <c r="C348" s="42"/>
      <c r="D348" s="221" t="s">
        <v>142</v>
      </c>
      <c r="E348" s="42"/>
      <c r="F348" s="222" t="s">
        <v>1071</v>
      </c>
      <c r="G348" s="42"/>
      <c r="H348" s="42"/>
      <c r="I348" s="223"/>
      <c r="J348" s="42"/>
      <c r="K348" s="42"/>
      <c r="L348" s="46"/>
      <c r="M348" s="224"/>
      <c r="N348" s="225"/>
      <c r="O348" s="86"/>
      <c r="P348" s="86"/>
      <c r="Q348" s="86"/>
      <c r="R348" s="86"/>
      <c r="S348" s="86"/>
      <c r="T348" s="87"/>
      <c r="U348" s="40"/>
      <c r="V348" s="40"/>
      <c r="W348" s="40"/>
      <c r="X348" s="40"/>
      <c r="Y348" s="40"/>
      <c r="Z348" s="40"/>
      <c r="AA348" s="40"/>
      <c r="AB348" s="40"/>
      <c r="AC348" s="40"/>
      <c r="AD348" s="40"/>
      <c r="AE348" s="40"/>
      <c r="AT348" s="19" t="s">
        <v>142</v>
      </c>
      <c r="AU348" s="19" t="s">
        <v>85</v>
      </c>
    </row>
    <row r="349" s="2" customFormat="1" ht="24.15" customHeight="1">
      <c r="A349" s="40"/>
      <c r="B349" s="41"/>
      <c r="C349" s="207" t="s">
        <v>1073</v>
      </c>
      <c r="D349" s="207" t="s">
        <v>140</v>
      </c>
      <c r="E349" s="208" t="s">
        <v>1074</v>
      </c>
      <c r="F349" s="209" t="s">
        <v>1075</v>
      </c>
      <c r="G349" s="210" t="s">
        <v>151</v>
      </c>
      <c r="H349" s="211">
        <v>1</v>
      </c>
      <c r="I349" s="212"/>
      <c r="J349" s="213">
        <f>ROUND(I349*H349,2)</f>
        <v>0</v>
      </c>
      <c r="K349" s="214"/>
      <c r="L349" s="46"/>
      <c r="M349" s="215" t="s">
        <v>19</v>
      </c>
      <c r="N349" s="216" t="s">
        <v>46</v>
      </c>
      <c r="O349" s="86"/>
      <c r="P349" s="217">
        <f>O349*H349</f>
        <v>0</v>
      </c>
      <c r="Q349" s="217">
        <v>0</v>
      </c>
      <c r="R349" s="217">
        <f>Q349*H349</f>
        <v>0</v>
      </c>
      <c r="S349" s="217">
        <v>0</v>
      </c>
      <c r="T349" s="218">
        <f>S349*H349</f>
        <v>0</v>
      </c>
      <c r="U349" s="40"/>
      <c r="V349" s="40"/>
      <c r="W349" s="40"/>
      <c r="X349" s="40"/>
      <c r="Y349" s="40"/>
      <c r="Z349" s="40"/>
      <c r="AA349" s="40"/>
      <c r="AB349" s="40"/>
      <c r="AC349" s="40"/>
      <c r="AD349" s="40"/>
      <c r="AE349" s="40"/>
      <c r="AR349" s="219" t="s">
        <v>220</v>
      </c>
      <c r="AT349" s="219" t="s">
        <v>140</v>
      </c>
      <c r="AU349" s="219" t="s">
        <v>85</v>
      </c>
      <c r="AY349" s="19" t="s">
        <v>132</v>
      </c>
      <c r="BE349" s="220">
        <f>IF(N349="základní",J349,0)</f>
        <v>0</v>
      </c>
      <c r="BF349" s="220">
        <f>IF(N349="snížená",J349,0)</f>
        <v>0</v>
      </c>
      <c r="BG349" s="220">
        <f>IF(N349="zákl. přenesená",J349,0)</f>
        <v>0</v>
      </c>
      <c r="BH349" s="220">
        <f>IF(N349="sníž. přenesená",J349,0)</f>
        <v>0</v>
      </c>
      <c r="BI349" s="220">
        <f>IF(N349="nulová",J349,0)</f>
        <v>0</v>
      </c>
      <c r="BJ349" s="19" t="s">
        <v>83</v>
      </c>
      <c r="BK349" s="220">
        <f>ROUND(I349*H349,2)</f>
        <v>0</v>
      </c>
      <c r="BL349" s="19" t="s">
        <v>220</v>
      </c>
      <c r="BM349" s="219" t="s">
        <v>1076</v>
      </c>
    </row>
    <row r="350" s="2" customFormat="1">
      <c r="A350" s="40"/>
      <c r="B350" s="41"/>
      <c r="C350" s="42"/>
      <c r="D350" s="221" t="s">
        <v>142</v>
      </c>
      <c r="E350" s="42"/>
      <c r="F350" s="222" t="s">
        <v>1075</v>
      </c>
      <c r="G350" s="42"/>
      <c r="H350" s="42"/>
      <c r="I350" s="223"/>
      <c r="J350" s="42"/>
      <c r="K350" s="42"/>
      <c r="L350" s="46"/>
      <c r="M350" s="224"/>
      <c r="N350" s="225"/>
      <c r="O350" s="86"/>
      <c r="P350" s="86"/>
      <c r="Q350" s="86"/>
      <c r="R350" s="86"/>
      <c r="S350" s="86"/>
      <c r="T350" s="87"/>
      <c r="U350" s="40"/>
      <c r="V350" s="40"/>
      <c r="W350" s="40"/>
      <c r="X350" s="40"/>
      <c r="Y350" s="40"/>
      <c r="Z350" s="40"/>
      <c r="AA350" s="40"/>
      <c r="AB350" s="40"/>
      <c r="AC350" s="40"/>
      <c r="AD350" s="40"/>
      <c r="AE350" s="40"/>
      <c r="AT350" s="19" t="s">
        <v>142</v>
      </c>
      <c r="AU350" s="19" t="s">
        <v>85</v>
      </c>
    </row>
    <row r="351" s="2" customFormat="1" ht="37.8" customHeight="1">
      <c r="A351" s="40"/>
      <c r="B351" s="41"/>
      <c r="C351" s="207" t="s">
        <v>1077</v>
      </c>
      <c r="D351" s="207" t="s">
        <v>140</v>
      </c>
      <c r="E351" s="208" t="s">
        <v>1078</v>
      </c>
      <c r="F351" s="209" t="s">
        <v>1079</v>
      </c>
      <c r="G351" s="210" t="s">
        <v>678</v>
      </c>
      <c r="H351" s="211">
        <v>1</v>
      </c>
      <c r="I351" s="212"/>
      <c r="J351" s="213">
        <f>ROUND(I351*H351,2)</f>
        <v>0</v>
      </c>
      <c r="K351" s="214"/>
      <c r="L351" s="46"/>
      <c r="M351" s="215" t="s">
        <v>19</v>
      </c>
      <c r="N351" s="216" t="s">
        <v>46</v>
      </c>
      <c r="O351" s="86"/>
      <c r="P351" s="217">
        <f>O351*H351</f>
        <v>0</v>
      </c>
      <c r="Q351" s="217">
        <v>0</v>
      </c>
      <c r="R351" s="217">
        <f>Q351*H351</f>
        <v>0</v>
      </c>
      <c r="S351" s="217">
        <v>0</v>
      </c>
      <c r="T351" s="218">
        <f>S351*H351</f>
        <v>0</v>
      </c>
      <c r="U351" s="40"/>
      <c r="V351" s="40"/>
      <c r="W351" s="40"/>
      <c r="X351" s="40"/>
      <c r="Y351" s="40"/>
      <c r="Z351" s="40"/>
      <c r="AA351" s="40"/>
      <c r="AB351" s="40"/>
      <c r="AC351" s="40"/>
      <c r="AD351" s="40"/>
      <c r="AE351" s="40"/>
      <c r="AR351" s="219" t="s">
        <v>220</v>
      </c>
      <c r="AT351" s="219" t="s">
        <v>140</v>
      </c>
      <c r="AU351" s="219" t="s">
        <v>85</v>
      </c>
      <c r="AY351" s="19" t="s">
        <v>132</v>
      </c>
      <c r="BE351" s="220">
        <f>IF(N351="základní",J351,0)</f>
        <v>0</v>
      </c>
      <c r="BF351" s="220">
        <f>IF(N351="snížená",J351,0)</f>
        <v>0</v>
      </c>
      <c r="BG351" s="220">
        <f>IF(N351="zákl. přenesená",J351,0)</f>
        <v>0</v>
      </c>
      <c r="BH351" s="220">
        <f>IF(N351="sníž. přenesená",J351,0)</f>
        <v>0</v>
      </c>
      <c r="BI351" s="220">
        <f>IF(N351="nulová",J351,0)</f>
        <v>0</v>
      </c>
      <c r="BJ351" s="19" t="s">
        <v>83</v>
      </c>
      <c r="BK351" s="220">
        <f>ROUND(I351*H351,2)</f>
        <v>0</v>
      </c>
      <c r="BL351" s="19" t="s">
        <v>220</v>
      </c>
      <c r="BM351" s="219" t="s">
        <v>1080</v>
      </c>
    </row>
    <row r="352" s="2" customFormat="1">
      <c r="A352" s="40"/>
      <c r="B352" s="41"/>
      <c r="C352" s="42"/>
      <c r="D352" s="221" t="s">
        <v>142</v>
      </c>
      <c r="E352" s="42"/>
      <c r="F352" s="222" t="s">
        <v>1079</v>
      </c>
      <c r="G352" s="42"/>
      <c r="H352" s="42"/>
      <c r="I352" s="223"/>
      <c r="J352" s="42"/>
      <c r="K352" s="42"/>
      <c r="L352" s="46"/>
      <c r="M352" s="224"/>
      <c r="N352" s="225"/>
      <c r="O352" s="86"/>
      <c r="P352" s="86"/>
      <c r="Q352" s="86"/>
      <c r="R352" s="86"/>
      <c r="S352" s="86"/>
      <c r="T352" s="87"/>
      <c r="U352" s="40"/>
      <c r="V352" s="40"/>
      <c r="W352" s="40"/>
      <c r="X352" s="40"/>
      <c r="Y352" s="40"/>
      <c r="Z352" s="40"/>
      <c r="AA352" s="40"/>
      <c r="AB352" s="40"/>
      <c r="AC352" s="40"/>
      <c r="AD352" s="40"/>
      <c r="AE352" s="40"/>
      <c r="AT352" s="19" t="s">
        <v>142</v>
      </c>
      <c r="AU352" s="19" t="s">
        <v>85</v>
      </c>
    </row>
    <row r="353" s="2" customFormat="1" ht="24.15" customHeight="1">
      <c r="A353" s="40"/>
      <c r="B353" s="41"/>
      <c r="C353" s="207" t="s">
        <v>1081</v>
      </c>
      <c r="D353" s="207" t="s">
        <v>140</v>
      </c>
      <c r="E353" s="208" t="s">
        <v>1082</v>
      </c>
      <c r="F353" s="209" t="s">
        <v>1083</v>
      </c>
      <c r="G353" s="210" t="s">
        <v>678</v>
      </c>
      <c r="H353" s="211">
        <v>1</v>
      </c>
      <c r="I353" s="212"/>
      <c r="J353" s="213">
        <f>ROUND(I353*H353,2)</f>
        <v>0</v>
      </c>
      <c r="K353" s="214"/>
      <c r="L353" s="46"/>
      <c r="M353" s="215" t="s">
        <v>19</v>
      </c>
      <c r="N353" s="216" t="s">
        <v>46</v>
      </c>
      <c r="O353" s="86"/>
      <c r="P353" s="217">
        <f>O353*H353</f>
        <v>0</v>
      </c>
      <c r="Q353" s="217">
        <v>0</v>
      </c>
      <c r="R353" s="217">
        <f>Q353*H353</f>
        <v>0</v>
      </c>
      <c r="S353" s="217">
        <v>0</v>
      </c>
      <c r="T353" s="218">
        <f>S353*H353</f>
        <v>0</v>
      </c>
      <c r="U353" s="40"/>
      <c r="V353" s="40"/>
      <c r="W353" s="40"/>
      <c r="X353" s="40"/>
      <c r="Y353" s="40"/>
      <c r="Z353" s="40"/>
      <c r="AA353" s="40"/>
      <c r="AB353" s="40"/>
      <c r="AC353" s="40"/>
      <c r="AD353" s="40"/>
      <c r="AE353" s="40"/>
      <c r="AR353" s="219" t="s">
        <v>220</v>
      </c>
      <c r="AT353" s="219" t="s">
        <v>140</v>
      </c>
      <c r="AU353" s="219" t="s">
        <v>85</v>
      </c>
      <c r="AY353" s="19" t="s">
        <v>132</v>
      </c>
      <c r="BE353" s="220">
        <f>IF(N353="základní",J353,0)</f>
        <v>0</v>
      </c>
      <c r="BF353" s="220">
        <f>IF(N353="snížená",J353,0)</f>
        <v>0</v>
      </c>
      <c r="BG353" s="220">
        <f>IF(N353="zákl. přenesená",J353,0)</f>
        <v>0</v>
      </c>
      <c r="BH353" s="220">
        <f>IF(N353="sníž. přenesená",J353,0)</f>
        <v>0</v>
      </c>
      <c r="BI353" s="220">
        <f>IF(N353="nulová",J353,0)</f>
        <v>0</v>
      </c>
      <c r="BJ353" s="19" t="s">
        <v>83</v>
      </c>
      <c r="BK353" s="220">
        <f>ROUND(I353*H353,2)</f>
        <v>0</v>
      </c>
      <c r="BL353" s="19" t="s">
        <v>220</v>
      </c>
      <c r="BM353" s="219" t="s">
        <v>1084</v>
      </c>
    </row>
    <row r="354" s="2" customFormat="1">
      <c r="A354" s="40"/>
      <c r="B354" s="41"/>
      <c r="C354" s="42"/>
      <c r="D354" s="221" t="s">
        <v>142</v>
      </c>
      <c r="E354" s="42"/>
      <c r="F354" s="222" t="s">
        <v>1083</v>
      </c>
      <c r="G354" s="42"/>
      <c r="H354" s="42"/>
      <c r="I354" s="223"/>
      <c r="J354" s="42"/>
      <c r="K354" s="42"/>
      <c r="L354" s="46"/>
      <c r="M354" s="224"/>
      <c r="N354" s="225"/>
      <c r="O354" s="86"/>
      <c r="P354" s="86"/>
      <c r="Q354" s="86"/>
      <c r="R354" s="86"/>
      <c r="S354" s="86"/>
      <c r="T354" s="87"/>
      <c r="U354" s="40"/>
      <c r="V354" s="40"/>
      <c r="W354" s="40"/>
      <c r="X354" s="40"/>
      <c r="Y354" s="40"/>
      <c r="Z354" s="40"/>
      <c r="AA354" s="40"/>
      <c r="AB354" s="40"/>
      <c r="AC354" s="40"/>
      <c r="AD354" s="40"/>
      <c r="AE354" s="40"/>
      <c r="AT354" s="19" t="s">
        <v>142</v>
      </c>
      <c r="AU354" s="19" t="s">
        <v>85</v>
      </c>
    </row>
    <row r="355" s="2" customFormat="1" ht="33" customHeight="1">
      <c r="A355" s="40"/>
      <c r="B355" s="41"/>
      <c r="C355" s="207" t="s">
        <v>1085</v>
      </c>
      <c r="D355" s="207" t="s">
        <v>140</v>
      </c>
      <c r="E355" s="208" t="s">
        <v>1086</v>
      </c>
      <c r="F355" s="209" t="s">
        <v>1087</v>
      </c>
      <c r="G355" s="210" t="s">
        <v>678</v>
      </c>
      <c r="H355" s="211">
        <v>2</v>
      </c>
      <c r="I355" s="212"/>
      <c r="J355" s="213">
        <f>ROUND(I355*H355,2)</f>
        <v>0</v>
      </c>
      <c r="K355" s="214"/>
      <c r="L355" s="46"/>
      <c r="M355" s="215" t="s">
        <v>19</v>
      </c>
      <c r="N355" s="216" t="s">
        <v>46</v>
      </c>
      <c r="O355" s="86"/>
      <c r="P355" s="217">
        <f>O355*H355</f>
        <v>0</v>
      </c>
      <c r="Q355" s="217">
        <v>0</v>
      </c>
      <c r="R355" s="217">
        <f>Q355*H355</f>
        <v>0</v>
      </c>
      <c r="S355" s="217">
        <v>0</v>
      </c>
      <c r="T355" s="218">
        <f>S355*H355</f>
        <v>0</v>
      </c>
      <c r="U355" s="40"/>
      <c r="V355" s="40"/>
      <c r="W355" s="40"/>
      <c r="X355" s="40"/>
      <c r="Y355" s="40"/>
      <c r="Z355" s="40"/>
      <c r="AA355" s="40"/>
      <c r="AB355" s="40"/>
      <c r="AC355" s="40"/>
      <c r="AD355" s="40"/>
      <c r="AE355" s="40"/>
      <c r="AR355" s="219" t="s">
        <v>220</v>
      </c>
      <c r="AT355" s="219" t="s">
        <v>140</v>
      </c>
      <c r="AU355" s="219" t="s">
        <v>85</v>
      </c>
      <c r="AY355" s="19" t="s">
        <v>132</v>
      </c>
      <c r="BE355" s="220">
        <f>IF(N355="základní",J355,0)</f>
        <v>0</v>
      </c>
      <c r="BF355" s="220">
        <f>IF(N355="snížená",J355,0)</f>
        <v>0</v>
      </c>
      <c r="BG355" s="220">
        <f>IF(N355="zákl. přenesená",J355,0)</f>
        <v>0</v>
      </c>
      <c r="BH355" s="220">
        <f>IF(N355="sníž. přenesená",J355,0)</f>
        <v>0</v>
      </c>
      <c r="BI355" s="220">
        <f>IF(N355="nulová",J355,0)</f>
        <v>0</v>
      </c>
      <c r="BJ355" s="19" t="s">
        <v>83</v>
      </c>
      <c r="BK355" s="220">
        <f>ROUND(I355*H355,2)</f>
        <v>0</v>
      </c>
      <c r="BL355" s="19" t="s">
        <v>220</v>
      </c>
      <c r="BM355" s="219" t="s">
        <v>1088</v>
      </c>
    </row>
    <row r="356" s="2" customFormat="1">
      <c r="A356" s="40"/>
      <c r="B356" s="41"/>
      <c r="C356" s="42"/>
      <c r="D356" s="221" t="s">
        <v>142</v>
      </c>
      <c r="E356" s="42"/>
      <c r="F356" s="222" t="s">
        <v>1087</v>
      </c>
      <c r="G356" s="42"/>
      <c r="H356" s="42"/>
      <c r="I356" s="223"/>
      <c r="J356" s="42"/>
      <c r="K356" s="42"/>
      <c r="L356" s="46"/>
      <c r="M356" s="224"/>
      <c r="N356" s="225"/>
      <c r="O356" s="86"/>
      <c r="P356" s="86"/>
      <c r="Q356" s="86"/>
      <c r="R356" s="86"/>
      <c r="S356" s="86"/>
      <c r="T356" s="87"/>
      <c r="U356" s="40"/>
      <c r="V356" s="40"/>
      <c r="W356" s="40"/>
      <c r="X356" s="40"/>
      <c r="Y356" s="40"/>
      <c r="Z356" s="40"/>
      <c r="AA356" s="40"/>
      <c r="AB356" s="40"/>
      <c r="AC356" s="40"/>
      <c r="AD356" s="40"/>
      <c r="AE356" s="40"/>
      <c r="AT356" s="19" t="s">
        <v>142</v>
      </c>
      <c r="AU356" s="19" t="s">
        <v>85</v>
      </c>
    </row>
    <row r="357" s="2" customFormat="1" ht="33" customHeight="1">
      <c r="A357" s="40"/>
      <c r="B357" s="41"/>
      <c r="C357" s="207" t="s">
        <v>1089</v>
      </c>
      <c r="D357" s="207" t="s">
        <v>140</v>
      </c>
      <c r="E357" s="208" t="s">
        <v>1090</v>
      </c>
      <c r="F357" s="209" t="s">
        <v>1091</v>
      </c>
      <c r="G357" s="210" t="s">
        <v>678</v>
      </c>
      <c r="H357" s="211">
        <v>1</v>
      </c>
      <c r="I357" s="212"/>
      <c r="J357" s="213">
        <f>ROUND(I357*H357,2)</f>
        <v>0</v>
      </c>
      <c r="K357" s="214"/>
      <c r="L357" s="46"/>
      <c r="M357" s="215" t="s">
        <v>19</v>
      </c>
      <c r="N357" s="216" t="s">
        <v>46</v>
      </c>
      <c r="O357" s="86"/>
      <c r="P357" s="217">
        <f>O357*H357</f>
        <v>0</v>
      </c>
      <c r="Q357" s="217">
        <v>0</v>
      </c>
      <c r="R357" s="217">
        <f>Q357*H357</f>
        <v>0</v>
      </c>
      <c r="S357" s="217">
        <v>0</v>
      </c>
      <c r="T357" s="218">
        <f>S357*H357</f>
        <v>0</v>
      </c>
      <c r="U357" s="40"/>
      <c r="V357" s="40"/>
      <c r="W357" s="40"/>
      <c r="X357" s="40"/>
      <c r="Y357" s="40"/>
      <c r="Z357" s="40"/>
      <c r="AA357" s="40"/>
      <c r="AB357" s="40"/>
      <c r="AC357" s="40"/>
      <c r="AD357" s="40"/>
      <c r="AE357" s="40"/>
      <c r="AR357" s="219" t="s">
        <v>220</v>
      </c>
      <c r="AT357" s="219" t="s">
        <v>140</v>
      </c>
      <c r="AU357" s="219" t="s">
        <v>85</v>
      </c>
      <c r="AY357" s="19" t="s">
        <v>132</v>
      </c>
      <c r="BE357" s="220">
        <f>IF(N357="základní",J357,0)</f>
        <v>0</v>
      </c>
      <c r="BF357" s="220">
        <f>IF(N357="snížená",J357,0)</f>
        <v>0</v>
      </c>
      <c r="BG357" s="220">
        <f>IF(N357="zákl. přenesená",J357,0)</f>
        <v>0</v>
      </c>
      <c r="BH357" s="220">
        <f>IF(N357="sníž. přenesená",J357,0)</f>
        <v>0</v>
      </c>
      <c r="BI357" s="220">
        <f>IF(N357="nulová",J357,0)</f>
        <v>0</v>
      </c>
      <c r="BJ357" s="19" t="s">
        <v>83</v>
      </c>
      <c r="BK357" s="220">
        <f>ROUND(I357*H357,2)</f>
        <v>0</v>
      </c>
      <c r="BL357" s="19" t="s">
        <v>220</v>
      </c>
      <c r="BM357" s="219" t="s">
        <v>1092</v>
      </c>
    </row>
    <row r="358" s="2" customFormat="1">
      <c r="A358" s="40"/>
      <c r="B358" s="41"/>
      <c r="C358" s="42"/>
      <c r="D358" s="221" t="s">
        <v>142</v>
      </c>
      <c r="E358" s="42"/>
      <c r="F358" s="222" t="s">
        <v>1091</v>
      </c>
      <c r="G358" s="42"/>
      <c r="H358" s="42"/>
      <c r="I358" s="223"/>
      <c r="J358" s="42"/>
      <c r="K358" s="42"/>
      <c r="L358" s="46"/>
      <c r="M358" s="224"/>
      <c r="N358" s="225"/>
      <c r="O358" s="86"/>
      <c r="P358" s="86"/>
      <c r="Q358" s="86"/>
      <c r="R358" s="86"/>
      <c r="S358" s="86"/>
      <c r="T358" s="87"/>
      <c r="U358" s="40"/>
      <c r="V358" s="40"/>
      <c r="W358" s="40"/>
      <c r="X358" s="40"/>
      <c r="Y358" s="40"/>
      <c r="Z358" s="40"/>
      <c r="AA358" s="40"/>
      <c r="AB358" s="40"/>
      <c r="AC358" s="40"/>
      <c r="AD358" s="40"/>
      <c r="AE358" s="40"/>
      <c r="AT358" s="19" t="s">
        <v>142</v>
      </c>
      <c r="AU358" s="19" t="s">
        <v>85</v>
      </c>
    </row>
    <row r="359" s="2" customFormat="1" ht="37.8" customHeight="1">
      <c r="A359" s="40"/>
      <c r="B359" s="41"/>
      <c r="C359" s="207" t="s">
        <v>1093</v>
      </c>
      <c r="D359" s="207" t="s">
        <v>140</v>
      </c>
      <c r="E359" s="208" t="s">
        <v>1094</v>
      </c>
      <c r="F359" s="209" t="s">
        <v>1095</v>
      </c>
      <c r="G359" s="210" t="s">
        <v>678</v>
      </c>
      <c r="H359" s="211">
        <v>1</v>
      </c>
      <c r="I359" s="212"/>
      <c r="J359" s="213">
        <f>ROUND(I359*H359,2)</f>
        <v>0</v>
      </c>
      <c r="K359" s="214"/>
      <c r="L359" s="46"/>
      <c r="M359" s="215" t="s">
        <v>19</v>
      </c>
      <c r="N359" s="216" t="s">
        <v>46</v>
      </c>
      <c r="O359" s="86"/>
      <c r="P359" s="217">
        <f>O359*H359</f>
        <v>0</v>
      </c>
      <c r="Q359" s="217">
        <v>0</v>
      </c>
      <c r="R359" s="217">
        <f>Q359*H359</f>
        <v>0</v>
      </c>
      <c r="S359" s="217">
        <v>0</v>
      </c>
      <c r="T359" s="218">
        <f>S359*H359</f>
        <v>0</v>
      </c>
      <c r="U359" s="40"/>
      <c r="V359" s="40"/>
      <c r="W359" s="40"/>
      <c r="X359" s="40"/>
      <c r="Y359" s="40"/>
      <c r="Z359" s="40"/>
      <c r="AA359" s="40"/>
      <c r="AB359" s="40"/>
      <c r="AC359" s="40"/>
      <c r="AD359" s="40"/>
      <c r="AE359" s="40"/>
      <c r="AR359" s="219" t="s">
        <v>220</v>
      </c>
      <c r="AT359" s="219" t="s">
        <v>140</v>
      </c>
      <c r="AU359" s="219" t="s">
        <v>85</v>
      </c>
      <c r="AY359" s="19" t="s">
        <v>132</v>
      </c>
      <c r="BE359" s="220">
        <f>IF(N359="základní",J359,0)</f>
        <v>0</v>
      </c>
      <c r="BF359" s="220">
        <f>IF(N359="snížená",J359,0)</f>
        <v>0</v>
      </c>
      <c r="BG359" s="220">
        <f>IF(N359="zákl. přenesená",J359,0)</f>
        <v>0</v>
      </c>
      <c r="BH359" s="220">
        <f>IF(N359="sníž. přenesená",J359,0)</f>
        <v>0</v>
      </c>
      <c r="BI359" s="220">
        <f>IF(N359="nulová",J359,0)</f>
        <v>0</v>
      </c>
      <c r="BJ359" s="19" t="s">
        <v>83</v>
      </c>
      <c r="BK359" s="220">
        <f>ROUND(I359*H359,2)</f>
        <v>0</v>
      </c>
      <c r="BL359" s="19" t="s">
        <v>220</v>
      </c>
      <c r="BM359" s="219" t="s">
        <v>1096</v>
      </c>
    </row>
    <row r="360" s="2" customFormat="1">
      <c r="A360" s="40"/>
      <c r="B360" s="41"/>
      <c r="C360" s="42"/>
      <c r="D360" s="221" t="s">
        <v>142</v>
      </c>
      <c r="E360" s="42"/>
      <c r="F360" s="222" t="s">
        <v>1095</v>
      </c>
      <c r="G360" s="42"/>
      <c r="H360" s="42"/>
      <c r="I360" s="223"/>
      <c r="J360" s="42"/>
      <c r="K360" s="42"/>
      <c r="L360" s="46"/>
      <c r="M360" s="224"/>
      <c r="N360" s="225"/>
      <c r="O360" s="86"/>
      <c r="P360" s="86"/>
      <c r="Q360" s="86"/>
      <c r="R360" s="86"/>
      <c r="S360" s="86"/>
      <c r="T360" s="87"/>
      <c r="U360" s="40"/>
      <c r="V360" s="40"/>
      <c r="W360" s="40"/>
      <c r="X360" s="40"/>
      <c r="Y360" s="40"/>
      <c r="Z360" s="40"/>
      <c r="AA360" s="40"/>
      <c r="AB360" s="40"/>
      <c r="AC360" s="40"/>
      <c r="AD360" s="40"/>
      <c r="AE360" s="40"/>
      <c r="AT360" s="19" t="s">
        <v>142</v>
      </c>
      <c r="AU360" s="19" t="s">
        <v>85</v>
      </c>
    </row>
    <row r="361" s="2" customFormat="1" ht="55.5" customHeight="1">
      <c r="A361" s="40"/>
      <c r="B361" s="41"/>
      <c r="C361" s="207" t="s">
        <v>1097</v>
      </c>
      <c r="D361" s="207" t="s">
        <v>140</v>
      </c>
      <c r="E361" s="208" t="s">
        <v>1098</v>
      </c>
      <c r="F361" s="209" t="s">
        <v>1099</v>
      </c>
      <c r="G361" s="210" t="s">
        <v>678</v>
      </c>
      <c r="H361" s="211">
        <v>1</v>
      </c>
      <c r="I361" s="212"/>
      <c r="J361" s="213">
        <f>ROUND(I361*H361,2)</f>
        <v>0</v>
      </c>
      <c r="K361" s="214"/>
      <c r="L361" s="46"/>
      <c r="M361" s="215" t="s">
        <v>19</v>
      </c>
      <c r="N361" s="216" t="s">
        <v>46</v>
      </c>
      <c r="O361" s="86"/>
      <c r="P361" s="217">
        <f>O361*H361</f>
        <v>0</v>
      </c>
      <c r="Q361" s="217">
        <v>0</v>
      </c>
      <c r="R361" s="217">
        <f>Q361*H361</f>
        <v>0</v>
      </c>
      <c r="S361" s="217">
        <v>0</v>
      </c>
      <c r="T361" s="218">
        <f>S361*H361</f>
        <v>0</v>
      </c>
      <c r="U361" s="40"/>
      <c r="V361" s="40"/>
      <c r="W361" s="40"/>
      <c r="X361" s="40"/>
      <c r="Y361" s="40"/>
      <c r="Z361" s="40"/>
      <c r="AA361" s="40"/>
      <c r="AB361" s="40"/>
      <c r="AC361" s="40"/>
      <c r="AD361" s="40"/>
      <c r="AE361" s="40"/>
      <c r="AR361" s="219" t="s">
        <v>220</v>
      </c>
      <c r="AT361" s="219" t="s">
        <v>140</v>
      </c>
      <c r="AU361" s="219" t="s">
        <v>85</v>
      </c>
      <c r="AY361" s="19" t="s">
        <v>132</v>
      </c>
      <c r="BE361" s="220">
        <f>IF(N361="základní",J361,0)</f>
        <v>0</v>
      </c>
      <c r="BF361" s="220">
        <f>IF(N361="snížená",J361,0)</f>
        <v>0</v>
      </c>
      <c r="BG361" s="220">
        <f>IF(N361="zákl. přenesená",J361,0)</f>
        <v>0</v>
      </c>
      <c r="BH361" s="220">
        <f>IF(N361="sníž. přenesená",J361,0)</f>
        <v>0</v>
      </c>
      <c r="BI361" s="220">
        <f>IF(N361="nulová",J361,0)</f>
        <v>0</v>
      </c>
      <c r="BJ361" s="19" t="s">
        <v>83</v>
      </c>
      <c r="BK361" s="220">
        <f>ROUND(I361*H361,2)</f>
        <v>0</v>
      </c>
      <c r="BL361" s="19" t="s">
        <v>220</v>
      </c>
      <c r="BM361" s="219" t="s">
        <v>1100</v>
      </c>
    </row>
    <row r="362" s="2" customFormat="1">
      <c r="A362" s="40"/>
      <c r="B362" s="41"/>
      <c r="C362" s="42"/>
      <c r="D362" s="221" t="s">
        <v>142</v>
      </c>
      <c r="E362" s="42"/>
      <c r="F362" s="222" t="s">
        <v>1101</v>
      </c>
      <c r="G362" s="42"/>
      <c r="H362" s="42"/>
      <c r="I362" s="223"/>
      <c r="J362" s="42"/>
      <c r="K362" s="42"/>
      <c r="L362" s="46"/>
      <c r="M362" s="224"/>
      <c r="N362" s="225"/>
      <c r="O362" s="86"/>
      <c r="P362" s="86"/>
      <c r="Q362" s="86"/>
      <c r="R362" s="86"/>
      <c r="S362" s="86"/>
      <c r="T362" s="87"/>
      <c r="U362" s="40"/>
      <c r="V362" s="40"/>
      <c r="W362" s="40"/>
      <c r="X362" s="40"/>
      <c r="Y362" s="40"/>
      <c r="Z362" s="40"/>
      <c r="AA362" s="40"/>
      <c r="AB362" s="40"/>
      <c r="AC362" s="40"/>
      <c r="AD362" s="40"/>
      <c r="AE362" s="40"/>
      <c r="AT362" s="19" t="s">
        <v>142</v>
      </c>
      <c r="AU362" s="19" t="s">
        <v>85</v>
      </c>
    </row>
    <row r="363" s="2" customFormat="1" ht="24.15" customHeight="1">
      <c r="A363" s="40"/>
      <c r="B363" s="41"/>
      <c r="C363" s="207" t="s">
        <v>1102</v>
      </c>
      <c r="D363" s="207" t="s">
        <v>140</v>
      </c>
      <c r="E363" s="208" t="s">
        <v>1103</v>
      </c>
      <c r="F363" s="209" t="s">
        <v>1104</v>
      </c>
      <c r="G363" s="210" t="s">
        <v>678</v>
      </c>
      <c r="H363" s="211">
        <v>1</v>
      </c>
      <c r="I363" s="212"/>
      <c r="J363" s="213">
        <f>ROUND(I363*H363,2)</f>
        <v>0</v>
      </c>
      <c r="K363" s="214"/>
      <c r="L363" s="46"/>
      <c r="M363" s="215" t="s">
        <v>19</v>
      </c>
      <c r="N363" s="216" t="s">
        <v>46</v>
      </c>
      <c r="O363" s="86"/>
      <c r="P363" s="217">
        <f>O363*H363</f>
        <v>0</v>
      </c>
      <c r="Q363" s="217">
        <v>0</v>
      </c>
      <c r="R363" s="217">
        <f>Q363*H363</f>
        <v>0</v>
      </c>
      <c r="S363" s="217">
        <v>0</v>
      </c>
      <c r="T363" s="218">
        <f>S363*H363</f>
        <v>0</v>
      </c>
      <c r="U363" s="40"/>
      <c r="V363" s="40"/>
      <c r="W363" s="40"/>
      <c r="X363" s="40"/>
      <c r="Y363" s="40"/>
      <c r="Z363" s="40"/>
      <c r="AA363" s="40"/>
      <c r="AB363" s="40"/>
      <c r="AC363" s="40"/>
      <c r="AD363" s="40"/>
      <c r="AE363" s="40"/>
      <c r="AR363" s="219" t="s">
        <v>220</v>
      </c>
      <c r="AT363" s="219" t="s">
        <v>140</v>
      </c>
      <c r="AU363" s="219" t="s">
        <v>85</v>
      </c>
      <c r="AY363" s="19" t="s">
        <v>132</v>
      </c>
      <c r="BE363" s="220">
        <f>IF(N363="základní",J363,0)</f>
        <v>0</v>
      </c>
      <c r="BF363" s="220">
        <f>IF(N363="snížená",J363,0)</f>
        <v>0</v>
      </c>
      <c r="BG363" s="220">
        <f>IF(N363="zákl. přenesená",J363,0)</f>
        <v>0</v>
      </c>
      <c r="BH363" s="220">
        <f>IF(N363="sníž. přenesená",J363,0)</f>
        <v>0</v>
      </c>
      <c r="BI363" s="220">
        <f>IF(N363="nulová",J363,0)</f>
        <v>0</v>
      </c>
      <c r="BJ363" s="19" t="s">
        <v>83</v>
      </c>
      <c r="BK363" s="220">
        <f>ROUND(I363*H363,2)</f>
        <v>0</v>
      </c>
      <c r="BL363" s="19" t="s">
        <v>220</v>
      </c>
      <c r="BM363" s="219" t="s">
        <v>1105</v>
      </c>
    </row>
    <row r="364" s="2" customFormat="1">
      <c r="A364" s="40"/>
      <c r="B364" s="41"/>
      <c r="C364" s="42"/>
      <c r="D364" s="221" t="s">
        <v>142</v>
      </c>
      <c r="E364" s="42"/>
      <c r="F364" s="222" t="s">
        <v>1104</v>
      </c>
      <c r="G364" s="42"/>
      <c r="H364" s="42"/>
      <c r="I364" s="223"/>
      <c r="J364" s="42"/>
      <c r="K364" s="42"/>
      <c r="L364" s="46"/>
      <c r="M364" s="224"/>
      <c r="N364" s="225"/>
      <c r="O364" s="86"/>
      <c r="P364" s="86"/>
      <c r="Q364" s="86"/>
      <c r="R364" s="86"/>
      <c r="S364" s="86"/>
      <c r="T364" s="87"/>
      <c r="U364" s="40"/>
      <c r="V364" s="40"/>
      <c r="W364" s="40"/>
      <c r="X364" s="40"/>
      <c r="Y364" s="40"/>
      <c r="Z364" s="40"/>
      <c r="AA364" s="40"/>
      <c r="AB364" s="40"/>
      <c r="AC364" s="40"/>
      <c r="AD364" s="40"/>
      <c r="AE364" s="40"/>
      <c r="AT364" s="19" t="s">
        <v>142</v>
      </c>
      <c r="AU364" s="19" t="s">
        <v>85</v>
      </c>
    </row>
    <row r="365" s="12" customFormat="1" ht="22.8" customHeight="1">
      <c r="A365" s="12"/>
      <c r="B365" s="191"/>
      <c r="C365" s="192"/>
      <c r="D365" s="193" t="s">
        <v>74</v>
      </c>
      <c r="E365" s="205" t="s">
        <v>556</v>
      </c>
      <c r="F365" s="205" t="s">
        <v>557</v>
      </c>
      <c r="G365" s="192"/>
      <c r="H365" s="192"/>
      <c r="I365" s="195"/>
      <c r="J365" s="206">
        <f>BK365</f>
        <v>0</v>
      </c>
      <c r="K365" s="192"/>
      <c r="L365" s="197"/>
      <c r="M365" s="198"/>
      <c r="N365" s="199"/>
      <c r="O365" s="199"/>
      <c r="P365" s="200">
        <f>SUM(P366:P416)</f>
        <v>0</v>
      </c>
      <c r="Q365" s="199"/>
      <c r="R365" s="200">
        <f>SUM(R366:R416)</f>
        <v>0.074672000000000016</v>
      </c>
      <c r="S365" s="199"/>
      <c r="T365" s="201">
        <f>SUM(T366:T416)</f>
        <v>0</v>
      </c>
      <c r="U365" s="12"/>
      <c r="V365" s="12"/>
      <c r="W365" s="12"/>
      <c r="X365" s="12"/>
      <c r="Y365" s="12"/>
      <c r="Z365" s="12"/>
      <c r="AA365" s="12"/>
      <c r="AB365" s="12"/>
      <c r="AC365" s="12"/>
      <c r="AD365" s="12"/>
      <c r="AE365" s="12"/>
      <c r="AR365" s="202" t="s">
        <v>85</v>
      </c>
      <c r="AT365" s="203" t="s">
        <v>74</v>
      </c>
      <c r="AU365" s="203" t="s">
        <v>83</v>
      </c>
      <c r="AY365" s="202" t="s">
        <v>132</v>
      </c>
      <c r="BK365" s="204">
        <f>SUM(BK366:BK416)</f>
        <v>0</v>
      </c>
    </row>
    <row r="366" s="2" customFormat="1" ht="24.15" customHeight="1">
      <c r="A366" s="40"/>
      <c r="B366" s="41"/>
      <c r="C366" s="207" t="s">
        <v>1106</v>
      </c>
      <c r="D366" s="207" t="s">
        <v>140</v>
      </c>
      <c r="E366" s="208" t="s">
        <v>1107</v>
      </c>
      <c r="F366" s="209" t="s">
        <v>1108</v>
      </c>
      <c r="G366" s="210" t="s">
        <v>138</v>
      </c>
      <c r="H366" s="211">
        <v>8</v>
      </c>
      <c r="I366" s="212"/>
      <c r="J366" s="213">
        <f>ROUND(I366*H366,2)</f>
        <v>0</v>
      </c>
      <c r="K366" s="214"/>
      <c r="L366" s="46"/>
      <c r="M366" s="215" t="s">
        <v>19</v>
      </c>
      <c r="N366" s="216" t="s">
        <v>46</v>
      </c>
      <c r="O366" s="86"/>
      <c r="P366" s="217">
        <f>O366*H366</f>
        <v>0</v>
      </c>
      <c r="Q366" s="217">
        <v>0.00017000000000000001</v>
      </c>
      <c r="R366" s="217">
        <f>Q366*H366</f>
        <v>0.0013600000000000001</v>
      </c>
      <c r="S366" s="217">
        <v>0</v>
      </c>
      <c r="T366" s="218">
        <f>S366*H366</f>
        <v>0</v>
      </c>
      <c r="U366" s="40"/>
      <c r="V366" s="40"/>
      <c r="W366" s="40"/>
      <c r="X366" s="40"/>
      <c r="Y366" s="40"/>
      <c r="Z366" s="40"/>
      <c r="AA366" s="40"/>
      <c r="AB366" s="40"/>
      <c r="AC366" s="40"/>
      <c r="AD366" s="40"/>
      <c r="AE366" s="40"/>
      <c r="AR366" s="219" t="s">
        <v>220</v>
      </c>
      <c r="AT366" s="219" t="s">
        <v>140</v>
      </c>
      <c r="AU366" s="219" t="s">
        <v>85</v>
      </c>
      <c r="AY366" s="19" t="s">
        <v>132</v>
      </c>
      <c r="BE366" s="220">
        <f>IF(N366="základní",J366,0)</f>
        <v>0</v>
      </c>
      <c r="BF366" s="220">
        <f>IF(N366="snížená",J366,0)</f>
        <v>0</v>
      </c>
      <c r="BG366" s="220">
        <f>IF(N366="zákl. přenesená",J366,0)</f>
        <v>0</v>
      </c>
      <c r="BH366" s="220">
        <f>IF(N366="sníž. přenesená",J366,0)</f>
        <v>0</v>
      </c>
      <c r="BI366" s="220">
        <f>IF(N366="nulová",J366,0)</f>
        <v>0</v>
      </c>
      <c r="BJ366" s="19" t="s">
        <v>83</v>
      </c>
      <c r="BK366" s="220">
        <f>ROUND(I366*H366,2)</f>
        <v>0</v>
      </c>
      <c r="BL366" s="19" t="s">
        <v>220</v>
      </c>
      <c r="BM366" s="219" t="s">
        <v>1109</v>
      </c>
    </row>
    <row r="367" s="2" customFormat="1">
      <c r="A367" s="40"/>
      <c r="B367" s="41"/>
      <c r="C367" s="42"/>
      <c r="D367" s="221" t="s">
        <v>142</v>
      </c>
      <c r="E367" s="42"/>
      <c r="F367" s="222" t="s">
        <v>1110</v>
      </c>
      <c r="G367" s="42"/>
      <c r="H367" s="42"/>
      <c r="I367" s="223"/>
      <c r="J367" s="42"/>
      <c r="K367" s="42"/>
      <c r="L367" s="46"/>
      <c r="M367" s="224"/>
      <c r="N367" s="225"/>
      <c r="O367" s="86"/>
      <c r="P367" s="86"/>
      <c r="Q367" s="86"/>
      <c r="R367" s="86"/>
      <c r="S367" s="86"/>
      <c r="T367" s="87"/>
      <c r="U367" s="40"/>
      <c r="V367" s="40"/>
      <c r="W367" s="40"/>
      <c r="X367" s="40"/>
      <c r="Y367" s="40"/>
      <c r="Z367" s="40"/>
      <c r="AA367" s="40"/>
      <c r="AB367" s="40"/>
      <c r="AC367" s="40"/>
      <c r="AD367" s="40"/>
      <c r="AE367" s="40"/>
      <c r="AT367" s="19" t="s">
        <v>142</v>
      </c>
      <c r="AU367" s="19" t="s">
        <v>85</v>
      </c>
    </row>
    <row r="368" s="2" customFormat="1">
      <c r="A368" s="40"/>
      <c r="B368" s="41"/>
      <c r="C368" s="42"/>
      <c r="D368" s="226" t="s">
        <v>143</v>
      </c>
      <c r="E368" s="42"/>
      <c r="F368" s="227" t="s">
        <v>1111</v>
      </c>
      <c r="G368" s="42"/>
      <c r="H368" s="42"/>
      <c r="I368" s="223"/>
      <c r="J368" s="42"/>
      <c r="K368" s="42"/>
      <c r="L368" s="46"/>
      <c r="M368" s="224"/>
      <c r="N368" s="225"/>
      <c r="O368" s="86"/>
      <c r="P368" s="86"/>
      <c r="Q368" s="86"/>
      <c r="R368" s="86"/>
      <c r="S368" s="86"/>
      <c r="T368" s="87"/>
      <c r="U368" s="40"/>
      <c r="V368" s="40"/>
      <c r="W368" s="40"/>
      <c r="X368" s="40"/>
      <c r="Y368" s="40"/>
      <c r="Z368" s="40"/>
      <c r="AA368" s="40"/>
      <c r="AB368" s="40"/>
      <c r="AC368" s="40"/>
      <c r="AD368" s="40"/>
      <c r="AE368" s="40"/>
      <c r="AT368" s="19" t="s">
        <v>143</v>
      </c>
      <c r="AU368" s="19" t="s">
        <v>85</v>
      </c>
    </row>
    <row r="369" s="2" customFormat="1" ht="24.15" customHeight="1">
      <c r="A369" s="40"/>
      <c r="B369" s="41"/>
      <c r="C369" s="207" t="s">
        <v>1112</v>
      </c>
      <c r="D369" s="207" t="s">
        <v>140</v>
      </c>
      <c r="E369" s="208" t="s">
        <v>1113</v>
      </c>
      <c r="F369" s="209" t="s">
        <v>1114</v>
      </c>
      <c r="G369" s="210" t="s">
        <v>138</v>
      </c>
      <c r="H369" s="211">
        <v>8</v>
      </c>
      <c r="I369" s="212"/>
      <c r="J369" s="213">
        <f>ROUND(I369*H369,2)</f>
        <v>0</v>
      </c>
      <c r="K369" s="214"/>
      <c r="L369" s="46"/>
      <c r="M369" s="215" t="s">
        <v>19</v>
      </c>
      <c r="N369" s="216" t="s">
        <v>46</v>
      </c>
      <c r="O369" s="86"/>
      <c r="P369" s="217">
        <f>O369*H369</f>
        <v>0</v>
      </c>
      <c r="Q369" s="217">
        <v>0.00012</v>
      </c>
      <c r="R369" s="217">
        <f>Q369*H369</f>
        <v>0.00096000000000000002</v>
      </c>
      <c r="S369" s="217">
        <v>0</v>
      </c>
      <c r="T369" s="218">
        <f>S369*H369</f>
        <v>0</v>
      </c>
      <c r="U369" s="40"/>
      <c r="V369" s="40"/>
      <c r="W369" s="40"/>
      <c r="X369" s="40"/>
      <c r="Y369" s="40"/>
      <c r="Z369" s="40"/>
      <c r="AA369" s="40"/>
      <c r="AB369" s="40"/>
      <c r="AC369" s="40"/>
      <c r="AD369" s="40"/>
      <c r="AE369" s="40"/>
      <c r="AR369" s="219" t="s">
        <v>220</v>
      </c>
      <c r="AT369" s="219" t="s">
        <v>140</v>
      </c>
      <c r="AU369" s="219" t="s">
        <v>85</v>
      </c>
      <c r="AY369" s="19" t="s">
        <v>132</v>
      </c>
      <c r="BE369" s="220">
        <f>IF(N369="základní",J369,0)</f>
        <v>0</v>
      </c>
      <c r="BF369" s="220">
        <f>IF(N369="snížená",J369,0)</f>
        <v>0</v>
      </c>
      <c r="BG369" s="220">
        <f>IF(N369="zákl. přenesená",J369,0)</f>
        <v>0</v>
      </c>
      <c r="BH369" s="220">
        <f>IF(N369="sníž. přenesená",J369,0)</f>
        <v>0</v>
      </c>
      <c r="BI369" s="220">
        <f>IF(N369="nulová",J369,0)</f>
        <v>0</v>
      </c>
      <c r="BJ369" s="19" t="s">
        <v>83</v>
      </c>
      <c r="BK369" s="220">
        <f>ROUND(I369*H369,2)</f>
        <v>0</v>
      </c>
      <c r="BL369" s="19" t="s">
        <v>220</v>
      </c>
      <c r="BM369" s="219" t="s">
        <v>1115</v>
      </c>
    </row>
    <row r="370" s="2" customFormat="1">
      <c r="A370" s="40"/>
      <c r="B370" s="41"/>
      <c r="C370" s="42"/>
      <c r="D370" s="221" t="s">
        <v>142</v>
      </c>
      <c r="E370" s="42"/>
      <c r="F370" s="222" t="s">
        <v>1116</v>
      </c>
      <c r="G370" s="42"/>
      <c r="H370" s="42"/>
      <c r="I370" s="223"/>
      <c r="J370" s="42"/>
      <c r="K370" s="42"/>
      <c r="L370" s="46"/>
      <c r="M370" s="224"/>
      <c r="N370" s="225"/>
      <c r="O370" s="86"/>
      <c r="P370" s="86"/>
      <c r="Q370" s="86"/>
      <c r="R370" s="86"/>
      <c r="S370" s="86"/>
      <c r="T370" s="87"/>
      <c r="U370" s="40"/>
      <c r="V370" s="40"/>
      <c r="W370" s="40"/>
      <c r="X370" s="40"/>
      <c r="Y370" s="40"/>
      <c r="Z370" s="40"/>
      <c r="AA370" s="40"/>
      <c r="AB370" s="40"/>
      <c r="AC370" s="40"/>
      <c r="AD370" s="40"/>
      <c r="AE370" s="40"/>
      <c r="AT370" s="19" t="s">
        <v>142</v>
      </c>
      <c r="AU370" s="19" t="s">
        <v>85</v>
      </c>
    </row>
    <row r="371" s="2" customFormat="1">
      <c r="A371" s="40"/>
      <c r="B371" s="41"/>
      <c r="C371" s="42"/>
      <c r="D371" s="226" t="s">
        <v>143</v>
      </c>
      <c r="E371" s="42"/>
      <c r="F371" s="227" t="s">
        <v>1117</v>
      </c>
      <c r="G371" s="42"/>
      <c r="H371" s="42"/>
      <c r="I371" s="223"/>
      <c r="J371" s="42"/>
      <c r="K371" s="42"/>
      <c r="L371" s="46"/>
      <c r="M371" s="224"/>
      <c r="N371" s="225"/>
      <c r="O371" s="86"/>
      <c r="P371" s="86"/>
      <c r="Q371" s="86"/>
      <c r="R371" s="86"/>
      <c r="S371" s="86"/>
      <c r="T371" s="87"/>
      <c r="U371" s="40"/>
      <c r="V371" s="40"/>
      <c r="W371" s="40"/>
      <c r="X371" s="40"/>
      <c r="Y371" s="40"/>
      <c r="Z371" s="40"/>
      <c r="AA371" s="40"/>
      <c r="AB371" s="40"/>
      <c r="AC371" s="40"/>
      <c r="AD371" s="40"/>
      <c r="AE371" s="40"/>
      <c r="AT371" s="19" t="s">
        <v>143</v>
      </c>
      <c r="AU371" s="19" t="s">
        <v>85</v>
      </c>
    </row>
    <row r="372" s="2" customFormat="1" ht="24.15" customHeight="1">
      <c r="A372" s="40"/>
      <c r="B372" s="41"/>
      <c r="C372" s="207" t="s">
        <v>1118</v>
      </c>
      <c r="D372" s="207" t="s">
        <v>140</v>
      </c>
      <c r="E372" s="208" t="s">
        <v>1119</v>
      </c>
      <c r="F372" s="209" t="s">
        <v>1120</v>
      </c>
      <c r="G372" s="210" t="s">
        <v>138</v>
      </c>
      <c r="H372" s="211">
        <v>8</v>
      </c>
      <c r="I372" s="212"/>
      <c r="J372" s="213">
        <f>ROUND(I372*H372,2)</f>
        <v>0</v>
      </c>
      <c r="K372" s="214"/>
      <c r="L372" s="46"/>
      <c r="M372" s="215" t="s">
        <v>19</v>
      </c>
      <c r="N372" s="216" t="s">
        <v>46</v>
      </c>
      <c r="O372" s="86"/>
      <c r="P372" s="217">
        <f>O372*H372</f>
        <v>0</v>
      </c>
      <c r="Q372" s="217">
        <v>0.00012</v>
      </c>
      <c r="R372" s="217">
        <f>Q372*H372</f>
        <v>0.00096000000000000002</v>
      </c>
      <c r="S372" s="217">
        <v>0</v>
      </c>
      <c r="T372" s="218">
        <f>S372*H372</f>
        <v>0</v>
      </c>
      <c r="U372" s="40"/>
      <c r="V372" s="40"/>
      <c r="W372" s="40"/>
      <c r="X372" s="40"/>
      <c r="Y372" s="40"/>
      <c r="Z372" s="40"/>
      <c r="AA372" s="40"/>
      <c r="AB372" s="40"/>
      <c r="AC372" s="40"/>
      <c r="AD372" s="40"/>
      <c r="AE372" s="40"/>
      <c r="AR372" s="219" t="s">
        <v>220</v>
      </c>
      <c r="AT372" s="219" t="s">
        <v>140</v>
      </c>
      <c r="AU372" s="219" t="s">
        <v>85</v>
      </c>
      <c r="AY372" s="19" t="s">
        <v>132</v>
      </c>
      <c r="BE372" s="220">
        <f>IF(N372="základní",J372,0)</f>
        <v>0</v>
      </c>
      <c r="BF372" s="220">
        <f>IF(N372="snížená",J372,0)</f>
        <v>0</v>
      </c>
      <c r="BG372" s="220">
        <f>IF(N372="zákl. přenesená",J372,0)</f>
        <v>0</v>
      </c>
      <c r="BH372" s="220">
        <f>IF(N372="sníž. přenesená",J372,0)</f>
        <v>0</v>
      </c>
      <c r="BI372" s="220">
        <f>IF(N372="nulová",J372,0)</f>
        <v>0</v>
      </c>
      <c r="BJ372" s="19" t="s">
        <v>83</v>
      </c>
      <c r="BK372" s="220">
        <f>ROUND(I372*H372,2)</f>
        <v>0</v>
      </c>
      <c r="BL372" s="19" t="s">
        <v>220</v>
      </c>
      <c r="BM372" s="219" t="s">
        <v>1121</v>
      </c>
    </row>
    <row r="373" s="2" customFormat="1">
      <c r="A373" s="40"/>
      <c r="B373" s="41"/>
      <c r="C373" s="42"/>
      <c r="D373" s="221" t="s">
        <v>142</v>
      </c>
      <c r="E373" s="42"/>
      <c r="F373" s="222" t="s">
        <v>1122</v>
      </c>
      <c r="G373" s="42"/>
      <c r="H373" s="42"/>
      <c r="I373" s="223"/>
      <c r="J373" s="42"/>
      <c r="K373" s="42"/>
      <c r="L373" s="46"/>
      <c r="M373" s="224"/>
      <c r="N373" s="225"/>
      <c r="O373" s="86"/>
      <c r="P373" s="86"/>
      <c r="Q373" s="86"/>
      <c r="R373" s="86"/>
      <c r="S373" s="86"/>
      <c r="T373" s="87"/>
      <c r="U373" s="40"/>
      <c r="V373" s="40"/>
      <c r="W373" s="40"/>
      <c r="X373" s="40"/>
      <c r="Y373" s="40"/>
      <c r="Z373" s="40"/>
      <c r="AA373" s="40"/>
      <c r="AB373" s="40"/>
      <c r="AC373" s="40"/>
      <c r="AD373" s="40"/>
      <c r="AE373" s="40"/>
      <c r="AT373" s="19" t="s">
        <v>142</v>
      </c>
      <c r="AU373" s="19" t="s">
        <v>85</v>
      </c>
    </row>
    <row r="374" s="2" customFormat="1">
      <c r="A374" s="40"/>
      <c r="B374" s="41"/>
      <c r="C374" s="42"/>
      <c r="D374" s="226" t="s">
        <v>143</v>
      </c>
      <c r="E374" s="42"/>
      <c r="F374" s="227" t="s">
        <v>1123</v>
      </c>
      <c r="G374" s="42"/>
      <c r="H374" s="42"/>
      <c r="I374" s="223"/>
      <c r="J374" s="42"/>
      <c r="K374" s="42"/>
      <c r="L374" s="46"/>
      <c r="M374" s="224"/>
      <c r="N374" s="225"/>
      <c r="O374" s="86"/>
      <c r="P374" s="86"/>
      <c r="Q374" s="86"/>
      <c r="R374" s="86"/>
      <c r="S374" s="86"/>
      <c r="T374" s="87"/>
      <c r="U374" s="40"/>
      <c r="V374" s="40"/>
      <c r="W374" s="40"/>
      <c r="X374" s="40"/>
      <c r="Y374" s="40"/>
      <c r="Z374" s="40"/>
      <c r="AA374" s="40"/>
      <c r="AB374" s="40"/>
      <c r="AC374" s="40"/>
      <c r="AD374" s="40"/>
      <c r="AE374" s="40"/>
      <c r="AT374" s="19" t="s">
        <v>143</v>
      </c>
      <c r="AU374" s="19" t="s">
        <v>85</v>
      </c>
    </row>
    <row r="375" s="2" customFormat="1" ht="24.15" customHeight="1">
      <c r="A375" s="40"/>
      <c r="B375" s="41"/>
      <c r="C375" s="207" t="s">
        <v>1124</v>
      </c>
      <c r="D375" s="207" t="s">
        <v>140</v>
      </c>
      <c r="E375" s="208" t="s">
        <v>1125</v>
      </c>
      <c r="F375" s="209" t="s">
        <v>1126</v>
      </c>
      <c r="G375" s="210" t="s">
        <v>138</v>
      </c>
      <c r="H375" s="211">
        <v>87.420000000000002</v>
      </c>
      <c r="I375" s="212"/>
      <c r="J375" s="213">
        <f>ROUND(I375*H375,2)</f>
        <v>0</v>
      </c>
      <c r="K375" s="214"/>
      <c r="L375" s="46"/>
      <c r="M375" s="215" t="s">
        <v>19</v>
      </c>
      <c r="N375" s="216" t="s">
        <v>46</v>
      </c>
      <c r="O375" s="86"/>
      <c r="P375" s="217">
        <f>O375*H375</f>
        <v>0</v>
      </c>
      <c r="Q375" s="217">
        <v>0</v>
      </c>
      <c r="R375" s="217">
        <f>Q375*H375</f>
        <v>0</v>
      </c>
      <c r="S375" s="217">
        <v>0</v>
      </c>
      <c r="T375" s="218">
        <f>S375*H375</f>
        <v>0</v>
      </c>
      <c r="U375" s="40"/>
      <c r="V375" s="40"/>
      <c r="W375" s="40"/>
      <c r="X375" s="40"/>
      <c r="Y375" s="40"/>
      <c r="Z375" s="40"/>
      <c r="AA375" s="40"/>
      <c r="AB375" s="40"/>
      <c r="AC375" s="40"/>
      <c r="AD375" s="40"/>
      <c r="AE375" s="40"/>
      <c r="AR375" s="219" t="s">
        <v>220</v>
      </c>
      <c r="AT375" s="219" t="s">
        <v>140</v>
      </c>
      <c r="AU375" s="219" t="s">
        <v>85</v>
      </c>
      <c r="AY375" s="19" t="s">
        <v>132</v>
      </c>
      <c r="BE375" s="220">
        <f>IF(N375="základní",J375,0)</f>
        <v>0</v>
      </c>
      <c r="BF375" s="220">
        <f>IF(N375="snížená",J375,0)</f>
        <v>0</v>
      </c>
      <c r="BG375" s="220">
        <f>IF(N375="zákl. přenesená",J375,0)</f>
        <v>0</v>
      </c>
      <c r="BH375" s="220">
        <f>IF(N375="sníž. přenesená",J375,0)</f>
        <v>0</v>
      </c>
      <c r="BI375" s="220">
        <f>IF(N375="nulová",J375,0)</f>
        <v>0</v>
      </c>
      <c r="BJ375" s="19" t="s">
        <v>83</v>
      </c>
      <c r="BK375" s="220">
        <f>ROUND(I375*H375,2)</f>
        <v>0</v>
      </c>
      <c r="BL375" s="19" t="s">
        <v>220</v>
      </c>
      <c r="BM375" s="219" t="s">
        <v>1127</v>
      </c>
    </row>
    <row r="376" s="2" customFormat="1">
      <c r="A376" s="40"/>
      <c r="B376" s="41"/>
      <c r="C376" s="42"/>
      <c r="D376" s="221" t="s">
        <v>142</v>
      </c>
      <c r="E376" s="42"/>
      <c r="F376" s="222" t="s">
        <v>1128</v>
      </c>
      <c r="G376" s="42"/>
      <c r="H376" s="42"/>
      <c r="I376" s="223"/>
      <c r="J376" s="42"/>
      <c r="K376" s="42"/>
      <c r="L376" s="46"/>
      <c r="M376" s="224"/>
      <c r="N376" s="225"/>
      <c r="O376" s="86"/>
      <c r="P376" s="86"/>
      <c r="Q376" s="86"/>
      <c r="R376" s="86"/>
      <c r="S376" s="86"/>
      <c r="T376" s="87"/>
      <c r="U376" s="40"/>
      <c r="V376" s="40"/>
      <c r="W376" s="40"/>
      <c r="X376" s="40"/>
      <c r="Y376" s="40"/>
      <c r="Z376" s="40"/>
      <c r="AA376" s="40"/>
      <c r="AB376" s="40"/>
      <c r="AC376" s="40"/>
      <c r="AD376" s="40"/>
      <c r="AE376" s="40"/>
      <c r="AT376" s="19" t="s">
        <v>142</v>
      </c>
      <c r="AU376" s="19" t="s">
        <v>85</v>
      </c>
    </row>
    <row r="377" s="2" customFormat="1">
      <c r="A377" s="40"/>
      <c r="B377" s="41"/>
      <c r="C377" s="42"/>
      <c r="D377" s="226" t="s">
        <v>143</v>
      </c>
      <c r="E377" s="42"/>
      <c r="F377" s="227" t="s">
        <v>1129</v>
      </c>
      <c r="G377" s="42"/>
      <c r="H377" s="42"/>
      <c r="I377" s="223"/>
      <c r="J377" s="42"/>
      <c r="K377" s="42"/>
      <c r="L377" s="46"/>
      <c r="M377" s="224"/>
      <c r="N377" s="225"/>
      <c r="O377" s="86"/>
      <c r="P377" s="86"/>
      <c r="Q377" s="86"/>
      <c r="R377" s="86"/>
      <c r="S377" s="86"/>
      <c r="T377" s="87"/>
      <c r="U377" s="40"/>
      <c r="V377" s="40"/>
      <c r="W377" s="40"/>
      <c r="X377" s="40"/>
      <c r="Y377" s="40"/>
      <c r="Z377" s="40"/>
      <c r="AA377" s="40"/>
      <c r="AB377" s="40"/>
      <c r="AC377" s="40"/>
      <c r="AD377" s="40"/>
      <c r="AE377" s="40"/>
      <c r="AT377" s="19" t="s">
        <v>143</v>
      </c>
      <c r="AU377" s="19" t="s">
        <v>85</v>
      </c>
    </row>
    <row r="378" s="13" customFormat="1">
      <c r="A378" s="13"/>
      <c r="B378" s="228"/>
      <c r="C378" s="229"/>
      <c r="D378" s="221" t="s">
        <v>145</v>
      </c>
      <c r="E378" s="230" t="s">
        <v>19</v>
      </c>
      <c r="F378" s="231" t="s">
        <v>1003</v>
      </c>
      <c r="G378" s="229"/>
      <c r="H378" s="232">
        <v>41.82</v>
      </c>
      <c r="I378" s="233"/>
      <c r="J378" s="229"/>
      <c r="K378" s="229"/>
      <c r="L378" s="234"/>
      <c r="M378" s="235"/>
      <c r="N378" s="236"/>
      <c r="O378" s="236"/>
      <c r="P378" s="236"/>
      <c r="Q378" s="236"/>
      <c r="R378" s="236"/>
      <c r="S378" s="236"/>
      <c r="T378" s="237"/>
      <c r="U378" s="13"/>
      <c r="V378" s="13"/>
      <c r="W378" s="13"/>
      <c r="X378" s="13"/>
      <c r="Y378" s="13"/>
      <c r="Z378" s="13"/>
      <c r="AA378" s="13"/>
      <c r="AB378" s="13"/>
      <c r="AC378" s="13"/>
      <c r="AD378" s="13"/>
      <c r="AE378" s="13"/>
      <c r="AT378" s="238" t="s">
        <v>145</v>
      </c>
      <c r="AU378" s="238" t="s">
        <v>85</v>
      </c>
      <c r="AV378" s="13" t="s">
        <v>85</v>
      </c>
      <c r="AW378" s="13" t="s">
        <v>36</v>
      </c>
      <c r="AX378" s="13" t="s">
        <v>75</v>
      </c>
      <c r="AY378" s="238" t="s">
        <v>132</v>
      </c>
    </row>
    <row r="379" s="14" customFormat="1">
      <c r="A379" s="14"/>
      <c r="B379" s="239"/>
      <c r="C379" s="240"/>
      <c r="D379" s="221" t="s">
        <v>145</v>
      </c>
      <c r="E379" s="241" t="s">
        <v>19</v>
      </c>
      <c r="F379" s="242" t="s">
        <v>1130</v>
      </c>
      <c r="G379" s="240"/>
      <c r="H379" s="243">
        <v>41.82</v>
      </c>
      <c r="I379" s="244"/>
      <c r="J379" s="240"/>
      <c r="K379" s="240"/>
      <c r="L379" s="245"/>
      <c r="M379" s="246"/>
      <c r="N379" s="247"/>
      <c r="O379" s="247"/>
      <c r="P379" s="247"/>
      <c r="Q379" s="247"/>
      <c r="R379" s="247"/>
      <c r="S379" s="247"/>
      <c r="T379" s="248"/>
      <c r="U379" s="14"/>
      <c r="V379" s="14"/>
      <c r="W379" s="14"/>
      <c r="X379" s="14"/>
      <c r="Y379" s="14"/>
      <c r="Z379" s="14"/>
      <c r="AA379" s="14"/>
      <c r="AB379" s="14"/>
      <c r="AC379" s="14"/>
      <c r="AD379" s="14"/>
      <c r="AE379" s="14"/>
      <c r="AT379" s="249" t="s">
        <v>145</v>
      </c>
      <c r="AU379" s="249" t="s">
        <v>85</v>
      </c>
      <c r="AV379" s="14" t="s">
        <v>148</v>
      </c>
      <c r="AW379" s="14" t="s">
        <v>36</v>
      </c>
      <c r="AX379" s="14" t="s">
        <v>75</v>
      </c>
      <c r="AY379" s="249" t="s">
        <v>132</v>
      </c>
    </row>
    <row r="380" s="13" customFormat="1">
      <c r="A380" s="13"/>
      <c r="B380" s="228"/>
      <c r="C380" s="229"/>
      <c r="D380" s="221" t="s">
        <v>145</v>
      </c>
      <c r="E380" s="230" t="s">
        <v>19</v>
      </c>
      <c r="F380" s="231" t="s">
        <v>1131</v>
      </c>
      <c r="G380" s="229"/>
      <c r="H380" s="232">
        <v>24.48</v>
      </c>
      <c r="I380" s="233"/>
      <c r="J380" s="229"/>
      <c r="K380" s="229"/>
      <c r="L380" s="234"/>
      <c r="M380" s="235"/>
      <c r="N380" s="236"/>
      <c r="O380" s="236"/>
      <c r="P380" s="236"/>
      <c r="Q380" s="236"/>
      <c r="R380" s="236"/>
      <c r="S380" s="236"/>
      <c r="T380" s="237"/>
      <c r="U380" s="13"/>
      <c r="V380" s="13"/>
      <c r="W380" s="13"/>
      <c r="X380" s="13"/>
      <c r="Y380" s="13"/>
      <c r="Z380" s="13"/>
      <c r="AA380" s="13"/>
      <c r="AB380" s="13"/>
      <c r="AC380" s="13"/>
      <c r="AD380" s="13"/>
      <c r="AE380" s="13"/>
      <c r="AT380" s="238" t="s">
        <v>145</v>
      </c>
      <c r="AU380" s="238" t="s">
        <v>85</v>
      </c>
      <c r="AV380" s="13" t="s">
        <v>85</v>
      </c>
      <c r="AW380" s="13" t="s">
        <v>36</v>
      </c>
      <c r="AX380" s="13" t="s">
        <v>75</v>
      </c>
      <c r="AY380" s="238" t="s">
        <v>132</v>
      </c>
    </row>
    <row r="381" s="14" customFormat="1">
      <c r="A381" s="14"/>
      <c r="B381" s="239"/>
      <c r="C381" s="240"/>
      <c r="D381" s="221" t="s">
        <v>145</v>
      </c>
      <c r="E381" s="241" t="s">
        <v>19</v>
      </c>
      <c r="F381" s="242" t="s">
        <v>1132</v>
      </c>
      <c r="G381" s="240"/>
      <c r="H381" s="243">
        <v>24.48</v>
      </c>
      <c r="I381" s="244"/>
      <c r="J381" s="240"/>
      <c r="K381" s="240"/>
      <c r="L381" s="245"/>
      <c r="M381" s="246"/>
      <c r="N381" s="247"/>
      <c r="O381" s="247"/>
      <c r="P381" s="247"/>
      <c r="Q381" s="247"/>
      <c r="R381" s="247"/>
      <c r="S381" s="247"/>
      <c r="T381" s="248"/>
      <c r="U381" s="14"/>
      <c r="V381" s="14"/>
      <c r="W381" s="14"/>
      <c r="X381" s="14"/>
      <c r="Y381" s="14"/>
      <c r="Z381" s="14"/>
      <c r="AA381" s="14"/>
      <c r="AB381" s="14"/>
      <c r="AC381" s="14"/>
      <c r="AD381" s="14"/>
      <c r="AE381" s="14"/>
      <c r="AT381" s="249" t="s">
        <v>145</v>
      </c>
      <c r="AU381" s="249" t="s">
        <v>85</v>
      </c>
      <c r="AV381" s="14" t="s">
        <v>148</v>
      </c>
      <c r="AW381" s="14" t="s">
        <v>36</v>
      </c>
      <c r="AX381" s="14" t="s">
        <v>75</v>
      </c>
      <c r="AY381" s="249" t="s">
        <v>132</v>
      </c>
    </row>
    <row r="382" s="13" customFormat="1">
      <c r="A382" s="13"/>
      <c r="B382" s="228"/>
      <c r="C382" s="229"/>
      <c r="D382" s="221" t="s">
        <v>145</v>
      </c>
      <c r="E382" s="230" t="s">
        <v>19</v>
      </c>
      <c r="F382" s="231" t="s">
        <v>1133</v>
      </c>
      <c r="G382" s="229"/>
      <c r="H382" s="232">
        <v>15.84</v>
      </c>
      <c r="I382" s="233"/>
      <c r="J382" s="229"/>
      <c r="K382" s="229"/>
      <c r="L382" s="234"/>
      <c r="M382" s="235"/>
      <c r="N382" s="236"/>
      <c r="O382" s="236"/>
      <c r="P382" s="236"/>
      <c r="Q382" s="236"/>
      <c r="R382" s="236"/>
      <c r="S382" s="236"/>
      <c r="T382" s="237"/>
      <c r="U382" s="13"/>
      <c r="V382" s="13"/>
      <c r="W382" s="13"/>
      <c r="X382" s="13"/>
      <c r="Y382" s="13"/>
      <c r="Z382" s="13"/>
      <c r="AA382" s="13"/>
      <c r="AB382" s="13"/>
      <c r="AC382" s="13"/>
      <c r="AD382" s="13"/>
      <c r="AE382" s="13"/>
      <c r="AT382" s="238" t="s">
        <v>145</v>
      </c>
      <c r="AU382" s="238" t="s">
        <v>85</v>
      </c>
      <c r="AV382" s="13" t="s">
        <v>85</v>
      </c>
      <c r="AW382" s="13" t="s">
        <v>36</v>
      </c>
      <c r="AX382" s="13" t="s">
        <v>75</v>
      </c>
      <c r="AY382" s="238" t="s">
        <v>132</v>
      </c>
    </row>
    <row r="383" s="14" customFormat="1">
      <c r="A383" s="14"/>
      <c r="B383" s="239"/>
      <c r="C383" s="240"/>
      <c r="D383" s="221" t="s">
        <v>145</v>
      </c>
      <c r="E383" s="241" t="s">
        <v>19</v>
      </c>
      <c r="F383" s="242" t="s">
        <v>1134</v>
      </c>
      <c r="G383" s="240"/>
      <c r="H383" s="243">
        <v>15.84</v>
      </c>
      <c r="I383" s="244"/>
      <c r="J383" s="240"/>
      <c r="K383" s="240"/>
      <c r="L383" s="245"/>
      <c r="M383" s="246"/>
      <c r="N383" s="247"/>
      <c r="O383" s="247"/>
      <c r="P383" s="247"/>
      <c r="Q383" s="247"/>
      <c r="R383" s="247"/>
      <c r="S383" s="247"/>
      <c r="T383" s="248"/>
      <c r="U383" s="14"/>
      <c r="V383" s="14"/>
      <c r="W383" s="14"/>
      <c r="X383" s="14"/>
      <c r="Y383" s="14"/>
      <c r="Z383" s="14"/>
      <c r="AA383" s="14"/>
      <c r="AB383" s="14"/>
      <c r="AC383" s="14"/>
      <c r="AD383" s="14"/>
      <c r="AE383" s="14"/>
      <c r="AT383" s="249" t="s">
        <v>145</v>
      </c>
      <c r="AU383" s="249" t="s">
        <v>85</v>
      </c>
      <c r="AV383" s="14" t="s">
        <v>148</v>
      </c>
      <c r="AW383" s="14" t="s">
        <v>36</v>
      </c>
      <c r="AX383" s="14" t="s">
        <v>75</v>
      </c>
      <c r="AY383" s="249" t="s">
        <v>132</v>
      </c>
    </row>
    <row r="384" s="13" customFormat="1">
      <c r="A384" s="13"/>
      <c r="B384" s="228"/>
      <c r="C384" s="229"/>
      <c r="D384" s="221" t="s">
        <v>145</v>
      </c>
      <c r="E384" s="230" t="s">
        <v>19</v>
      </c>
      <c r="F384" s="231" t="s">
        <v>997</v>
      </c>
      <c r="G384" s="229"/>
      <c r="H384" s="232">
        <v>5.2800000000000002</v>
      </c>
      <c r="I384" s="233"/>
      <c r="J384" s="229"/>
      <c r="K384" s="229"/>
      <c r="L384" s="234"/>
      <c r="M384" s="235"/>
      <c r="N384" s="236"/>
      <c r="O384" s="236"/>
      <c r="P384" s="236"/>
      <c r="Q384" s="236"/>
      <c r="R384" s="236"/>
      <c r="S384" s="236"/>
      <c r="T384" s="237"/>
      <c r="U384" s="13"/>
      <c r="V384" s="13"/>
      <c r="W384" s="13"/>
      <c r="X384" s="13"/>
      <c r="Y384" s="13"/>
      <c r="Z384" s="13"/>
      <c r="AA384" s="13"/>
      <c r="AB384" s="13"/>
      <c r="AC384" s="13"/>
      <c r="AD384" s="13"/>
      <c r="AE384" s="13"/>
      <c r="AT384" s="238" t="s">
        <v>145</v>
      </c>
      <c r="AU384" s="238" t="s">
        <v>85</v>
      </c>
      <c r="AV384" s="13" t="s">
        <v>85</v>
      </c>
      <c r="AW384" s="13" t="s">
        <v>36</v>
      </c>
      <c r="AX384" s="13" t="s">
        <v>75</v>
      </c>
      <c r="AY384" s="238" t="s">
        <v>132</v>
      </c>
    </row>
    <row r="385" s="14" customFormat="1">
      <c r="A385" s="14"/>
      <c r="B385" s="239"/>
      <c r="C385" s="240"/>
      <c r="D385" s="221" t="s">
        <v>145</v>
      </c>
      <c r="E385" s="241" t="s">
        <v>19</v>
      </c>
      <c r="F385" s="242" t="s">
        <v>1135</v>
      </c>
      <c r="G385" s="240"/>
      <c r="H385" s="243">
        <v>5.2800000000000002</v>
      </c>
      <c r="I385" s="244"/>
      <c r="J385" s="240"/>
      <c r="K385" s="240"/>
      <c r="L385" s="245"/>
      <c r="M385" s="246"/>
      <c r="N385" s="247"/>
      <c r="O385" s="247"/>
      <c r="P385" s="247"/>
      <c r="Q385" s="247"/>
      <c r="R385" s="247"/>
      <c r="S385" s="247"/>
      <c r="T385" s="248"/>
      <c r="U385" s="14"/>
      <c r="V385" s="14"/>
      <c r="W385" s="14"/>
      <c r="X385" s="14"/>
      <c r="Y385" s="14"/>
      <c r="Z385" s="14"/>
      <c r="AA385" s="14"/>
      <c r="AB385" s="14"/>
      <c r="AC385" s="14"/>
      <c r="AD385" s="14"/>
      <c r="AE385" s="14"/>
      <c r="AT385" s="249" t="s">
        <v>145</v>
      </c>
      <c r="AU385" s="249" t="s">
        <v>85</v>
      </c>
      <c r="AV385" s="14" t="s">
        <v>148</v>
      </c>
      <c r="AW385" s="14" t="s">
        <v>36</v>
      </c>
      <c r="AX385" s="14" t="s">
        <v>75</v>
      </c>
      <c r="AY385" s="249" t="s">
        <v>132</v>
      </c>
    </row>
    <row r="386" s="15" customFormat="1">
      <c r="A386" s="15"/>
      <c r="B386" s="250"/>
      <c r="C386" s="251"/>
      <c r="D386" s="221" t="s">
        <v>145</v>
      </c>
      <c r="E386" s="252" t="s">
        <v>19</v>
      </c>
      <c r="F386" s="253" t="s">
        <v>166</v>
      </c>
      <c r="G386" s="251"/>
      <c r="H386" s="254">
        <v>87.420000000000002</v>
      </c>
      <c r="I386" s="255"/>
      <c r="J386" s="251"/>
      <c r="K386" s="251"/>
      <c r="L386" s="256"/>
      <c r="M386" s="257"/>
      <c r="N386" s="258"/>
      <c r="O386" s="258"/>
      <c r="P386" s="258"/>
      <c r="Q386" s="258"/>
      <c r="R386" s="258"/>
      <c r="S386" s="258"/>
      <c r="T386" s="259"/>
      <c r="U386" s="15"/>
      <c r="V386" s="15"/>
      <c r="W386" s="15"/>
      <c r="X386" s="15"/>
      <c r="Y386" s="15"/>
      <c r="Z386" s="15"/>
      <c r="AA386" s="15"/>
      <c r="AB386" s="15"/>
      <c r="AC386" s="15"/>
      <c r="AD386" s="15"/>
      <c r="AE386" s="15"/>
      <c r="AT386" s="260" t="s">
        <v>145</v>
      </c>
      <c r="AU386" s="260" t="s">
        <v>85</v>
      </c>
      <c r="AV386" s="15" t="s">
        <v>139</v>
      </c>
      <c r="AW386" s="15" t="s">
        <v>36</v>
      </c>
      <c r="AX386" s="15" t="s">
        <v>83</v>
      </c>
      <c r="AY386" s="260" t="s">
        <v>132</v>
      </c>
    </row>
    <row r="387" s="2" customFormat="1" ht="24.15" customHeight="1">
      <c r="A387" s="40"/>
      <c r="B387" s="41"/>
      <c r="C387" s="207" t="s">
        <v>1136</v>
      </c>
      <c r="D387" s="207" t="s">
        <v>140</v>
      </c>
      <c r="E387" s="208" t="s">
        <v>1137</v>
      </c>
      <c r="F387" s="209" t="s">
        <v>1138</v>
      </c>
      <c r="G387" s="210" t="s">
        <v>138</v>
      </c>
      <c r="H387" s="211">
        <v>87.420000000000002</v>
      </c>
      <c r="I387" s="212"/>
      <c r="J387" s="213">
        <f>ROUND(I387*H387,2)</f>
        <v>0</v>
      </c>
      <c r="K387" s="214"/>
      <c r="L387" s="46"/>
      <c r="M387" s="215" t="s">
        <v>19</v>
      </c>
      <c r="N387" s="216" t="s">
        <v>46</v>
      </c>
      <c r="O387" s="86"/>
      <c r="P387" s="217">
        <f>O387*H387</f>
        <v>0</v>
      </c>
      <c r="Q387" s="217">
        <v>0.00017000000000000001</v>
      </c>
      <c r="R387" s="217">
        <f>Q387*H387</f>
        <v>0.014861400000000002</v>
      </c>
      <c r="S387" s="217">
        <v>0</v>
      </c>
      <c r="T387" s="218">
        <f>S387*H387</f>
        <v>0</v>
      </c>
      <c r="U387" s="40"/>
      <c r="V387" s="40"/>
      <c r="W387" s="40"/>
      <c r="X387" s="40"/>
      <c r="Y387" s="40"/>
      <c r="Z387" s="40"/>
      <c r="AA387" s="40"/>
      <c r="AB387" s="40"/>
      <c r="AC387" s="40"/>
      <c r="AD387" s="40"/>
      <c r="AE387" s="40"/>
      <c r="AR387" s="219" t="s">
        <v>220</v>
      </c>
      <c r="AT387" s="219" t="s">
        <v>140</v>
      </c>
      <c r="AU387" s="219" t="s">
        <v>85</v>
      </c>
      <c r="AY387" s="19" t="s">
        <v>132</v>
      </c>
      <c r="BE387" s="220">
        <f>IF(N387="základní",J387,0)</f>
        <v>0</v>
      </c>
      <c r="BF387" s="220">
        <f>IF(N387="snížená",J387,0)</f>
        <v>0</v>
      </c>
      <c r="BG387" s="220">
        <f>IF(N387="zákl. přenesená",J387,0)</f>
        <v>0</v>
      </c>
      <c r="BH387" s="220">
        <f>IF(N387="sníž. přenesená",J387,0)</f>
        <v>0</v>
      </c>
      <c r="BI387" s="220">
        <f>IF(N387="nulová",J387,0)</f>
        <v>0</v>
      </c>
      <c r="BJ387" s="19" t="s">
        <v>83</v>
      </c>
      <c r="BK387" s="220">
        <f>ROUND(I387*H387,2)</f>
        <v>0</v>
      </c>
      <c r="BL387" s="19" t="s">
        <v>220</v>
      </c>
      <c r="BM387" s="219" t="s">
        <v>1139</v>
      </c>
    </row>
    <row r="388" s="2" customFormat="1">
      <c r="A388" s="40"/>
      <c r="B388" s="41"/>
      <c r="C388" s="42"/>
      <c r="D388" s="221" t="s">
        <v>142</v>
      </c>
      <c r="E388" s="42"/>
      <c r="F388" s="222" t="s">
        <v>1140</v>
      </c>
      <c r="G388" s="42"/>
      <c r="H388" s="42"/>
      <c r="I388" s="223"/>
      <c r="J388" s="42"/>
      <c r="K388" s="42"/>
      <c r="L388" s="46"/>
      <c r="M388" s="224"/>
      <c r="N388" s="225"/>
      <c r="O388" s="86"/>
      <c r="P388" s="86"/>
      <c r="Q388" s="86"/>
      <c r="R388" s="86"/>
      <c r="S388" s="86"/>
      <c r="T388" s="87"/>
      <c r="U388" s="40"/>
      <c r="V388" s="40"/>
      <c r="W388" s="40"/>
      <c r="X388" s="40"/>
      <c r="Y388" s="40"/>
      <c r="Z388" s="40"/>
      <c r="AA388" s="40"/>
      <c r="AB388" s="40"/>
      <c r="AC388" s="40"/>
      <c r="AD388" s="40"/>
      <c r="AE388" s="40"/>
      <c r="AT388" s="19" t="s">
        <v>142</v>
      </c>
      <c r="AU388" s="19" t="s">
        <v>85</v>
      </c>
    </row>
    <row r="389" s="2" customFormat="1">
      <c r="A389" s="40"/>
      <c r="B389" s="41"/>
      <c r="C389" s="42"/>
      <c r="D389" s="226" t="s">
        <v>143</v>
      </c>
      <c r="E389" s="42"/>
      <c r="F389" s="227" t="s">
        <v>1141</v>
      </c>
      <c r="G389" s="42"/>
      <c r="H389" s="42"/>
      <c r="I389" s="223"/>
      <c r="J389" s="42"/>
      <c r="K389" s="42"/>
      <c r="L389" s="46"/>
      <c r="M389" s="224"/>
      <c r="N389" s="225"/>
      <c r="O389" s="86"/>
      <c r="P389" s="86"/>
      <c r="Q389" s="86"/>
      <c r="R389" s="86"/>
      <c r="S389" s="86"/>
      <c r="T389" s="87"/>
      <c r="U389" s="40"/>
      <c r="V389" s="40"/>
      <c r="W389" s="40"/>
      <c r="X389" s="40"/>
      <c r="Y389" s="40"/>
      <c r="Z389" s="40"/>
      <c r="AA389" s="40"/>
      <c r="AB389" s="40"/>
      <c r="AC389" s="40"/>
      <c r="AD389" s="40"/>
      <c r="AE389" s="40"/>
      <c r="AT389" s="19" t="s">
        <v>143</v>
      </c>
      <c r="AU389" s="19" t="s">
        <v>85</v>
      </c>
    </row>
    <row r="390" s="2" customFormat="1" ht="24.15" customHeight="1">
      <c r="A390" s="40"/>
      <c r="B390" s="41"/>
      <c r="C390" s="207" t="s">
        <v>1142</v>
      </c>
      <c r="D390" s="207" t="s">
        <v>140</v>
      </c>
      <c r="E390" s="208" t="s">
        <v>1143</v>
      </c>
      <c r="F390" s="209" t="s">
        <v>1144</v>
      </c>
      <c r="G390" s="210" t="s">
        <v>138</v>
      </c>
      <c r="H390" s="211">
        <v>87.420000000000002</v>
      </c>
      <c r="I390" s="212"/>
      <c r="J390" s="213">
        <f>ROUND(I390*H390,2)</f>
        <v>0</v>
      </c>
      <c r="K390" s="214"/>
      <c r="L390" s="46"/>
      <c r="M390" s="215" t="s">
        <v>19</v>
      </c>
      <c r="N390" s="216" t="s">
        <v>46</v>
      </c>
      <c r="O390" s="86"/>
      <c r="P390" s="217">
        <f>O390*H390</f>
        <v>0</v>
      </c>
      <c r="Q390" s="217">
        <v>0.00042999999999999999</v>
      </c>
      <c r="R390" s="217">
        <f>Q390*H390</f>
        <v>0.037590600000000002</v>
      </c>
      <c r="S390" s="217">
        <v>0</v>
      </c>
      <c r="T390" s="218">
        <f>S390*H390</f>
        <v>0</v>
      </c>
      <c r="U390" s="40"/>
      <c r="V390" s="40"/>
      <c r="W390" s="40"/>
      <c r="X390" s="40"/>
      <c r="Y390" s="40"/>
      <c r="Z390" s="40"/>
      <c r="AA390" s="40"/>
      <c r="AB390" s="40"/>
      <c r="AC390" s="40"/>
      <c r="AD390" s="40"/>
      <c r="AE390" s="40"/>
      <c r="AR390" s="219" t="s">
        <v>220</v>
      </c>
      <c r="AT390" s="219" t="s">
        <v>140</v>
      </c>
      <c r="AU390" s="219" t="s">
        <v>85</v>
      </c>
      <c r="AY390" s="19" t="s">
        <v>132</v>
      </c>
      <c r="BE390" s="220">
        <f>IF(N390="základní",J390,0)</f>
        <v>0</v>
      </c>
      <c r="BF390" s="220">
        <f>IF(N390="snížená",J390,0)</f>
        <v>0</v>
      </c>
      <c r="BG390" s="220">
        <f>IF(N390="zákl. přenesená",J390,0)</f>
        <v>0</v>
      </c>
      <c r="BH390" s="220">
        <f>IF(N390="sníž. přenesená",J390,0)</f>
        <v>0</v>
      </c>
      <c r="BI390" s="220">
        <f>IF(N390="nulová",J390,0)</f>
        <v>0</v>
      </c>
      <c r="BJ390" s="19" t="s">
        <v>83</v>
      </c>
      <c r="BK390" s="220">
        <f>ROUND(I390*H390,2)</f>
        <v>0</v>
      </c>
      <c r="BL390" s="19" t="s">
        <v>220</v>
      </c>
      <c r="BM390" s="219" t="s">
        <v>1145</v>
      </c>
    </row>
    <row r="391" s="2" customFormat="1">
      <c r="A391" s="40"/>
      <c r="B391" s="41"/>
      <c r="C391" s="42"/>
      <c r="D391" s="221" t="s">
        <v>142</v>
      </c>
      <c r="E391" s="42"/>
      <c r="F391" s="222" t="s">
        <v>1146</v>
      </c>
      <c r="G391" s="42"/>
      <c r="H391" s="42"/>
      <c r="I391" s="223"/>
      <c r="J391" s="42"/>
      <c r="K391" s="42"/>
      <c r="L391" s="46"/>
      <c r="M391" s="224"/>
      <c r="N391" s="225"/>
      <c r="O391" s="86"/>
      <c r="P391" s="86"/>
      <c r="Q391" s="86"/>
      <c r="R391" s="86"/>
      <c r="S391" s="86"/>
      <c r="T391" s="87"/>
      <c r="U391" s="40"/>
      <c r="V391" s="40"/>
      <c r="W391" s="40"/>
      <c r="X391" s="40"/>
      <c r="Y391" s="40"/>
      <c r="Z391" s="40"/>
      <c r="AA391" s="40"/>
      <c r="AB391" s="40"/>
      <c r="AC391" s="40"/>
      <c r="AD391" s="40"/>
      <c r="AE391" s="40"/>
      <c r="AT391" s="19" t="s">
        <v>142</v>
      </c>
      <c r="AU391" s="19" t="s">
        <v>85</v>
      </c>
    </row>
    <row r="392" s="2" customFormat="1">
      <c r="A392" s="40"/>
      <c r="B392" s="41"/>
      <c r="C392" s="42"/>
      <c r="D392" s="226" t="s">
        <v>143</v>
      </c>
      <c r="E392" s="42"/>
      <c r="F392" s="227" t="s">
        <v>1147</v>
      </c>
      <c r="G392" s="42"/>
      <c r="H392" s="42"/>
      <c r="I392" s="223"/>
      <c r="J392" s="42"/>
      <c r="K392" s="42"/>
      <c r="L392" s="46"/>
      <c r="M392" s="224"/>
      <c r="N392" s="225"/>
      <c r="O392" s="86"/>
      <c r="P392" s="86"/>
      <c r="Q392" s="86"/>
      <c r="R392" s="86"/>
      <c r="S392" s="86"/>
      <c r="T392" s="87"/>
      <c r="U392" s="40"/>
      <c r="V392" s="40"/>
      <c r="W392" s="40"/>
      <c r="X392" s="40"/>
      <c r="Y392" s="40"/>
      <c r="Z392" s="40"/>
      <c r="AA392" s="40"/>
      <c r="AB392" s="40"/>
      <c r="AC392" s="40"/>
      <c r="AD392" s="40"/>
      <c r="AE392" s="40"/>
      <c r="AT392" s="19" t="s">
        <v>143</v>
      </c>
      <c r="AU392" s="19" t="s">
        <v>85</v>
      </c>
    </row>
    <row r="393" s="2" customFormat="1" ht="16.5" customHeight="1">
      <c r="A393" s="40"/>
      <c r="B393" s="41"/>
      <c r="C393" s="207" t="s">
        <v>1148</v>
      </c>
      <c r="D393" s="207" t="s">
        <v>140</v>
      </c>
      <c r="E393" s="208" t="s">
        <v>1149</v>
      </c>
      <c r="F393" s="209" t="s">
        <v>1150</v>
      </c>
      <c r="G393" s="210" t="s">
        <v>284</v>
      </c>
      <c r="H393" s="211">
        <v>203</v>
      </c>
      <c r="I393" s="212"/>
      <c r="J393" s="213">
        <f>ROUND(I393*H393,2)</f>
        <v>0</v>
      </c>
      <c r="K393" s="214"/>
      <c r="L393" s="46"/>
      <c r="M393" s="215" t="s">
        <v>19</v>
      </c>
      <c r="N393" s="216" t="s">
        <v>46</v>
      </c>
      <c r="O393" s="86"/>
      <c r="P393" s="217">
        <f>O393*H393</f>
        <v>0</v>
      </c>
      <c r="Q393" s="217">
        <v>1.0000000000000001E-05</v>
      </c>
      <c r="R393" s="217">
        <f>Q393*H393</f>
        <v>0.0020300000000000001</v>
      </c>
      <c r="S393" s="217">
        <v>0</v>
      </c>
      <c r="T393" s="218">
        <f>S393*H393</f>
        <v>0</v>
      </c>
      <c r="U393" s="40"/>
      <c r="V393" s="40"/>
      <c r="W393" s="40"/>
      <c r="X393" s="40"/>
      <c r="Y393" s="40"/>
      <c r="Z393" s="40"/>
      <c r="AA393" s="40"/>
      <c r="AB393" s="40"/>
      <c r="AC393" s="40"/>
      <c r="AD393" s="40"/>
      <c r="AE393" s="40"/>
      <c r="AR393" s="219" t="s">
        <v>220</v>
      </c>
      <c r="AT393" s="219" t="s">
        <v>140</v>
      </c>
      <c r="AU393" s="219" t="s">
        <v>85</v>
      </c>
      <c r="AY393" s="19" t="s">
        <v>132</v>
      </c>
      <c r="BE393" s="220">
        <f>IF(N393="základní",J393,0)</f>
        <v>0</v>
      </c>
      <c r="BF393" s="220">
        <f>IF(N393="snížená",J393,0)</f>
        <v>0</v>
      </c>
      <c r="BG393" s="220">
        <f>IF(N393="zákl. přenesená",J393,0)</f>
        <v>0</v>
      </c>
      <c r="BH393" s="220">
        <f>IF(N393="sníž. přenesená",J393,0)</f>
        <v>0</v>
      </c>
      <c r="BI393" s="220">
        <f>IF(N393="nulová",J393,0)</f>
        <v>0</v>
      </c>
      <c r="BJ393" s="19" t="s">
        <v>83</v>
      </c>
      <c r="BK393" s="220">
        <f>ROUND(I393*H393,2)</f>
        <v>0</v>
      </c>
      <c r="BL393" s="19" t="s">
        <v>220</v>
      </c>
      <c r="BM393" s="219" t="s">
        <v>1151</v>
      </c>
    </row>
    <row r="394" s="2" customFormat="1">
      <c r="A394" s="40"/>
      <c r="B394" s="41"/>
      <c r="C394" s="42"/>
      <c r="D394" s="221" t="s">
        <v>142</v>
      </c>
      <c r="E394" s="42"/>
      <c r="F394" s="222" t="s">
        <v>1152</v>
      </c>
      <c r="G394" s="42"/>
      <c r="H394" s="42"/>
      <c r="I394" s="223"/>
      <c r="J394" s="42"/>
      <c r="K394" s="42"/>
      <c r="L394" s="46"/>
      <c r="M394" s="224"/>
      <c r="N394" s="225"/>
      <c r="O394" s="86"/>
      <c r="P394" s="86"/>
      <c r="Q394" s="86"/>
      <c r="R394" s="86"/>
      <c r="S394" s="86"/>
      <c r="T394" s="87"/>
      <c r="U394" s="40"/>
      <c r="V394" s="40"/>
      <c r="W394" s="40"/>
      <c r="X394" s="40"/>
      <c r="Y394" s="40"/>
      <c r="Z394" s="40"/>
      <c r="AA394" s="40"/>
      <c r="AB394" s="40"/>
      <c r="AC394" s="40"/>
      <c r="AD394" s="40"/>
      <c r="AE394" s="40"/>
      <c r="AT394" s="19" t="s">
        <v>142</v>
      </c>
      <c r="AU394" s="19" t="s">
        <v>85</v>
      </c>
    </row>
    <row r="395" s="2" customFormat="1">
      <c r="A395" s="40"/>
      <c r="B395" s="41"/>
      <c r="C395" s="42"/>
      <c r="D395" s="226" t="s">
        <v>143</v>
      </c>
      <c r="E395" s="42"/>
      <c r="F395" s="227" t="s">
        <v>1153</v>
      </c>
      <c r="G395" s="42"/>
      <c r="H395" s="42"/>
      <c r="I395" s="223"/>
      <c r="J395" s="42"/>
      <c r="K395" s="42"/>
      <c r="L395" s="46"/>
      <c r="M395" s="224"/>
      <c r="N395" s="225"/>
      <c r="O395" s="86"/>
      <c r="P395" s="86"/>
      <c r="Q395" s="86"/>
      <c r="R395" s="86"/>
      <c r="S395" s="86"/>
      <c r="T395" s="87"/>
      <c r="U395" s="40"/>
      <c r="V395" s="40"/>
      <c r="W395" s="40"/>
      <c r="X395" s="40"/>
      <c r="Y395" s="40"/>
      <c r="Z395" s="40"/>
      <c r="AA395" s="40"/>
      <c r="AB395" s="40"/>
      <c r="AC395" s="40"/>
      <c r="AD395" s="40"/>
      <c r="AE395" s="40"/>
      <c r="AT395" s="19" t="s">
        <v>143</v>
      </c>
      <c r="AU395" s="19" t="s">
        <v>85</v>
      </c>
    </row>
    <row r="396" s="2" customFormat="1" ht="24.15" customHeight="1">
      <c r="A396" s="40"/>
      <c r="B396" s="41"/>
      <c r="C396" s="207" t="s">
        <v>1154</v>
      </c>
      <c r="D396" s="207" t="s">
        <v>140</v>
      </c>
      <c r="E396" s="208" t="s">
        <v>1155</v>
      </c>
      <c r="F396" s="209" t="s">
        <v>1156</v>
      </c>
      <c r="G396" s="210" t="s">
        <v>284</v>
      </c>
      <c r="H396" s="211">
        <v>15</v>
      </c>
      <c r="I396" s="212"/>
      <c r="J396" s="213">
        <f>ROUND(I396*H396,2)</f>
        <v>0</v>
      </c>
      <c r="K396" s="214"/>
      <c r="L396" s="46"/>
      <c r="M396" s="215" t="s">
        <v>19</v>
      </c>
      <c r="N396" s="216" t="s">
        <v>46</v>
      </c>
      <c r="O396" s="86"/>
      <c r="P396" s="217">
        <f>O396*H396</f>
        <v>0</v>
      </c>
      <c r="Q396" s="217">
        <v>1.0000000000000001E-05</v>
      </c>
      <c r="R396" s="217">
        <f>Q396*H396</f>
        <v>0.00015000000000000001</v>
      </c>
      <c r="S396" s="217">
        <v>0</v>
      </c>
      <c r="T396" s="218">
        <f>S396*H396</f>
        <v>0</v>
      </c>
      <c r="U396" s="40"/>
      <c r="V396" s="40"/>
      <c r="W396" s="40"/>
      <c r="X396" s="40"/>
      <c r="Y396" s="40"/>
      <c r="Z396" s="40"/>
      <c r="AA396" s="40"/>
      <c r="AB396" s="40"/>
      <c r="AC396" s="40"/>
      <c r="AD396" s="40"/>
      <c r="AE396" s="40"/>
      <c r="AR396" s="219" t="s">
        <v>220</v>
      </c>
      <c r="AT396" s="219" t="s">
        <v>140</v>
      </c>
      <c r="AU396" s="219" t="s">
        <v>85</v>
      </c>
      <c r="AY396" s="19" t="s">
        <v>132</v>
      </c>
      <c r="BE396" s="220">
        <f>IF(N396="základní",J396,0)</f>
        <v>0</v>
      </c>
      <c r="BF396" s="220">
        <f>IF(N396="snížená",J396,0)</f>
        <v>0</v>
      </c>
      <c r="BG396" s="220">
        <f>IF(N396="zákl. přenesená",J396,0)</f>
        <v>0</v>
      </c>
      <c r="BH396" s="220">
        <f>IF(N396="sníž. přenesená",J396,0)</f>
        <v>0</v>
      </c>
      <c r="BI396" s="220">
        <f>IF(N396="nulová",J396,0)</f>
        <v>0</v>
      </c>
      <c r="BJ396" s="19" t="s">
        <v>83</v>
      </c>
      <c r="BK396" s="220">
        <f>ROUND(I396*H396,2)</f>
        <v>0</v>
      </c>
      <c r="BL396" s="19" t="s">
        <v>220</v>
      </c>
      <c r="BM396" s="219" t="s">
        <v>1157</v>
      </c>
    </row>
    <row r="397" s="2" customFormat="1">
      <c r="A397" s="40"/>
      <c r="B397" s="41"/>
      <c r="C397" s="42"/>
      <c r="D397" s="221" t="s">
        <v>142</v>
      </c>
      <c r="E397" s="42"/>
      <c r="F397" s="222" t="s">
        <v>1158</v>
      </c>
      <c r="G397" s="42"/>
      <c r="H397" s="42"/>
      <c r="I397" s="223"/>
      <c r="J397" s="42"/>
      <c r="K397" s="42"/>
      <c r="L397" s="46"/>
      <c r="M397" s="224"/>
      <c r="N397" s="225"/>
      <c r="O397" s="86"/>
      <c r="P397" s="86"/>
      <c r="Q397" s="86"/>
      <c r="R397" s="86"/>
      <c r="S397" s="86"/>
      <c r="T397" s="87"/>
      <c r="U397" s="40"/>
      <c r="V397" s="40"/>
      <c r="W397" s="40"/>
      <c r="X397" s="40"/>
      <c r="Y397" s="40"/>
      <c r="Z397" s="40"/>
      <c r="AA397" s="40"/>
      <c r="AB397" s="40"/>
      <c r="AC397" s="40"/>
      <c r="AD397" s="40"/>
      <c r="AE397" s="40"/>
      <c r="AT397" s="19" t="s">
        <v>142</v>
      </c>
      <c r="AU397" s="19" t="s">
        <v>85</v>
      </c>
    </row>
    <row r="398" s="2" customFormat="1">
      <c r="A398" s="40"/>
      <c r="B398" s="41"/>
      <c r="C398" s="42"/>
      <c r="D398" s="226" t="s">
        <v>143</v>
      </c>
      <c r="E398" s="42"/>
      <c r="F398" s="227" t="s">
        <v>1159</v>
      </c>
      <c r="G398" s="42"/>
      <c r="H398" s="42"/>
      <c r="I398" s="223"/>
      <c r="J398" s="42"/>
      <c r="K398" s="42"/>
      <c r="L398" s="46"/>
      <c r="M398" s="224"/>
      <c r="N398" s="225"/>
      <c r="O398" s="86"/>
      <c r="P398" s="86"/>
      <c r="Q398" s="86"/>
      <c r="R398" s="86"/>
      <c r="S398" s="86"/>
      <c r="T398" s="87"/>
      <c r="U398" s="40"/>
      <c r="V398" s="40"/>
      <c r="W398" s="40"/>
      <c r="X398" s="40"/>
      <c r="Y398" s="40"/>
      <c r="Z398" s="40"/>
      <c r="AA398" s="40"/>
      <c r="AB398" s="40"/>
      <c r="AC398" s="40"/>
      <c r="AD398" s="40"/>
      <c r="AE398" s="40"/>
      <c r="AT398" s="19" t="s">
        <v>143</v>
      </c>
      <c r="AU398" s="19" t="s">
        <v>85</v>
      </c>
    </row>
    <row r="399" s="2" customFormat="1" ht="24.15" customHeight="1">
      <c r="A399" s="40"/>
      <c r="B399" s="41"/>
      <c r="C399" s="207" t="s">
        <v>1160</v>
      </c>
      <c r="D399" s="207" t="s">
        <v>140</v>
      </c>
      <c r="E399" s="208" t="s">
        <v>1161</v>
      </c>
      <c r="F399" s="209" t="s">
        <v>1162</v>
      </c>
      <c r="G399" s="210" t="s">
        <v>284</v>
      </c>
      <c r="H399" s="211">
        <v>203</v>
      </c>
      <c r="I399" s="212"/>
      <c r="J399" s="213">
        <f>ROUND(I399*H399,2)</f>
        <v>0</v>
      </c>
      <c r="K399" s="214"/>
      <c r="L399" s="46"/>
      <c r="M399" s="215" t="s">
        <v>19</v>
      </c>
      <c r="N399" s="216" t="s">
        <v>46</v>
      </c>
      <c r="O399" s="86"/>
      <c r="P399" s="217">
        <f>O399*H399</f>
        <v>0</v>
      </c>
      <c r="Q399" s="217">
        <v>2.0000000000000002E-05</v>
      </c>
      <c r="R399" s="217">
        <f>Q399*H399</f>
        <v>0.0040600000000000002</v>
      </c>
      <c r="S399" s="217">
        <v>0</v>
      </c>
      <c r="T399" s="218">
        <f>S399*H399</f>
        <v>0</v>
      </c>
      <c r="U399" s="40"/>
      <c r="V399" s="40"/>
      <c r="W399" s="40"/>
      <c r="X399" s="40"/>
      <c r="Y399" s="40"/>
      <c r="Z399" s="40"/>
      <c r="AA399" s="40"/>
      <c r="AB399" s="40"/>
      <c r="AC399" s="40"/>
      <c r="AD399" s="40"/>
      <c r="AE399" s="40"/>
      <c r="AR399" s="219" t="s">
        <v>220</v>
      </c>
      <c r="AT399" s="219" t="s">
        <v>140</v>
      </c>
      <c r="AU399" s="219" t="s">
        <v>85</v>
      </c>
      <c r="AY399" s="19" t="s">
        <v>132</v>
      </c>
      <c r="BE399" s="220">
        <f>IF(N399="základní",J399,0)</f>
        <v>0</v>
      </c>
      <c r="BF399" s="220">
        <f>IF(N399="snížená",J399,0)</f>
        <v>0</v>
      </c>
      <c r="BG399" s="220">
        <f>IF(N399="zákl. přenesená",J399,0)</f>
        <v>0</v>
      </c>
      <c r="BH399" s="220">
        <f>IF(N399="sníž. přenesená",J399,0)</f>
        <v>0</v>
      </c>
      <c r="BI399" s="220">
        <f>IF(N399="nulová",J399,0)</f>
        <v>0</v>
      </c>
      <c r="BJ399" s="19" t="s">
        <v>83</v>
      </c>
      <c r="BK399" s="220">
        <f>ROUND(I399*H399,2)</f>
        <v>0</v>
      </c>
      <c r="BL399" s="19" t="s">
        <v>220</v>
      </c>
      <c r="BM399" s="219" t="s">
        <v>1163</v>
      </c>
    </row>
    <row r="400" s="2" customFormat="1">
      <c r="A400" s="40"/>
      <c r="B400" s="41"/>
      <c r="C400" s="42"/>
      <c r="D400" s="221" t="s">
        <v>142</v>
      </c>
      <c r="E400" s="42"/>
      <c r="F400" s="222" t="s">
        <v>1164</v>
      </c>
      <c r="G400" s="42"/>
      <c r="H400" s="42"/>
      <c r="I400" s="223"/>
      <c r="J400" s="42"/>
      <c r="K400" s="42"/>
      <c r="L400" s="46"/>
      <c r="M400" s="224"/>
      <c r="N400" s="225"/>
      <c r="O400" s="86"/>
      <c r="P400" s="86"/>
      <c r="Q400" s="86"/>
      <c r="R400" s="86"/>
      <c r="S400" s="86"/>
      <c r="T400" s="87"/>
      <c r="U400" s="40"/>
      <c r="V400" s="40"/>
      <c r="W400" s="40"/>
      <c r="X400" s="40"/>
      <c r="Y400" s="40"/>
      <c r="Z400" s="40"/>
      <c r="AA400" s="40"/>
      <c r="AB400" s="40"/>
      <c r="AC400" s="40"/>
      <c r="AD400" s="40"/>
      <c r="AE400" s="40"/>
      <c r="AT400" s="19" t="s">
        <v>142</v>
      </c>
      <c r="AU400" s="19" t="s">
        <v>85</v>
      </c>
    </row>
    <row r="401" s="2" customFormat="1">
      <c r="A401" s="40"/>
      <c r="B401" s="41"/>
      <c r="C401" s="42"/>
      <c r="D401" s="226" t="s">
        <v>143</v>
      </c>
      <c r="E401" s="42"/>
      <c r="F401" s="227" t="s">
        <v>1165</v>
      </c>
      <c r="G401" s="42"/>
      <c r="H401" s="42"/>
      <c r="I401" s="223"/>
      <c r="J401" s="42"/>
      <c r="K401" s="42"/>
      <c r="L401" s="46"/>
      <c r="M401" s="224"/>
      <c r="N401" s="225"/>
      <c r="O401" s="86"/>
      <c r="P401" s="86"/>
      <c r="Q401" s="86"/>
      <c r="R401" s="86"/>
      <c r="S401" s="86"/>
      <c r="T401" s="87"/>
      <c r="U401" s="40"/>
      <c r="V401" s="40"/>
      <c r="W401" s="40"/>
      <c r="X401" s="40"/>
      <c r="Y401" s="40"/>
      <c r="Z401" s="40"/>
      <c r="AA401" s="40"/>
      <c r="AB401" s="40"/>
      <c r="AC401" s="40"/>
      <c r="AD401" s="40"/>
      <c r="AE401" s="40"/>
      <c r="AT401" s="19" t="s">
        <v>143</v>
      </c>
      <c r="AU401" s="19" t="s">
        <v>85</v>
      </c>
    </row>
    <row r="402" s="2" customFormat="1" ht="33" customHeight="1">
      <c r="A402" s="40"/>
      <c r="B402" s="41"/>
      <c r="C402" s="207" t="s">
        <v>1166</v>
      </c>
      <c r="D402" s="207" t="s">
        <v>140</v>
      </c>
      <c r="E402" s="208" t="s">
        <v>1167</v>
      </c>
      <c r="F402" s="209" t="s">
        <v>1168</v>
      </c>
      <c r="G402" s="210" t="s">
        <v>284</v>
      </c>
      <c r="H402" s="211">
        <v>15</v>
      </c>
      <c r="I402" s="212"/>
      <c r="J402" s="213">
        <f>ROUND(I402*H402,2)</f>
        <v>0</v>
      </c>
      <c r="K402" s="214"/>
      <c r="L402" s="46"/>
      <c r="M402" s="215" t="s">
        <v>19</v>
      </c>
      <c r="N402" s="216" t="s">
        <v>46</v>
      </c>
      <c r="O402" s="86"/>
      <c r="P402" s="217">
        <f>O402*H402</f>
        <v>0</v>
      </c>
      <c r="Q402" s="217">
        <v>5.0000000000000002E-05</v>
      </c>
      <c r="R402" s="217">
        <f>Q402*H402</f>
        <v>0.00075000000000000002</v>
      </c>
      <c r="S402" s="217">
        <v>0</v>
      </c>
      <c r="T402" s="218">
        <f>S402*H402</f>
        <v>0</v>
      </c>
      <c r="U402" s="40"/>
      <c r="V402" s="40"/>
      <c r="W402" s="40"/>
      <c r="X402" s="40"/>
      <c r="Y402" s="40"/>
      <c r="Z402" s="40"/>
      <c r="AA402" s="40"/>
      <c r="AB402" s="40"/>
      <c r="AC402" s="40"/>
      <c r="AD402" s="40"/>
      <c r="AE402" s="40"/>
      <c r="AR402" s="219" t="s">
        <v>220</v>
      </c>
      <c r="AT402" s="219" t="s">
        <v>140</v>
      </c>
      <c r="AU402" s="219" t="s">
        <v>85</v>
      </c>
      <c r="AY402" s="19" t="s">
        <v>132</v>
      </c>
      <c r="BE402" s="220">
        <f>IF(N402="základní",J402,0)</f>
        <v>0</v>
      </c>
      <c r="BF402" s="220">
        <f>IF(N402="snížená",J402,0)</f>
        <v>0</v>
      </c>
      <c r="BG402" s="220">
        <f>IF(N402="zákl. přenesená",J402,0)</f>
        <v>0</v>
      </c>
      <c r="BH402" s="220">
        <f>IF(N402="sníž. přenesená",J402,0)</f>
        <v>0</v>
      </c>
      <c r="BI402" s="220">
        <f>IF(N402="nulová",J402,0)</f>
        <v>0</v>
      </c>
      <c r="BJ402" s="19" t="s">
        <v>83</v>
      </c>
      <c r="BK402" s="220">
        <f>ROUND(I402*H402,2)</f>
        <v>0</v>
      </c>
      <c r="BL402" s="19" t="s">
        <v>220</v>
      </c>
      <c r="BM402" s="219" t="s">
        <v>1169</v>
      </c>
    </row>
    <row r="403" s="2" customFormat="1">
      <c r="A403" s="40"/>
      <c r="B403" s="41"/>
      <c r="C403" s="42"/>
      <c r="D403" s="221" t="s">
        <v>142</v>
      </c>
      <c r="E403" s="42"/>
      <c r="F403" s="222" t="s">
        <v>1170</v>
      </c>
      <c r="G403" s="42"/>
      <c r="H403" s="42"/>
      <c r="I403" s="223"/>
      <c r="J403" s="42"/>
      <c r="K403" s="42"/>
      <c r="L403" s="46"/>
      <c r="M403" s="224"/>
      <c r="N403" s="225"/>
      <c r="O403" s="86"/>
      <c r="P403" s="86"/>
      <c r="Q403" s="86"/>
      <c r="R403" s="86"/>
      <c r="S403" s="86"/>
      <c r="T403" s="87"/>
      <c r="U403" s="40"/>
      <c r="V403" s="40"/>
      <c r="W403" s="40"/>
      <c r="X403" s="40"/>
      <c r="Y403" s="40"/>
      <c r="Z403" s="40"/>
      <c r="AA403" s="40"/>
      <c r="AB403" s="40"/>
      <c r="AC403" s="40"/>
      <c r="AD403" s="40"/>
      <c r="AE403" s="40"/>
      <c r="AT403" s="19" t="s">
        <v>142</v>
      </c>
      <c r="AU403" s="19" t="s">
        <v>85</v>
      </c>
    </row>
    <row r="404" s="2" customFormat="1">
      <c r="A404" s="40"/>
      <c r="B404" s="41"/>
      <c r="C404" s="42"/>
      <c r="D404" s="226" t="s">
        <v>143</v>
      </c>
      <c r="E404" s="42"/>
      <c r="F404" s="227" t="s">
        <v>1171</v>
      </c>
      <c r="G404" s="42"/>
      <c r="H404" s="42"/>
      <c r="I404" s="223"/>
      <c r="J404" s="42"/>
      <c r="K404" s="42"/>
      <c r="L404" s="46"/>
      <c r="M404" s="224"/>
      <c r="N404" s="225"/>
      <c r="O404" s="86"/>
      <c r="P404" s="86"/>
      <c r="Q404" s="86"/>
      <c r="R404" s="86"/>
      <c r="S404" s="86"/>
      <c r="T404" s="87"/>
      <c r="U404" s="40"/>
      <c r="V404" s="40"/>
      <c r="W404" s="40"/>
      <c r="X404" s="40"/>
      <c r="Y404" s="40"/>
      <c r="Z404" s="40"/>
      <c r="AA404" s="40"/>
      <c r="AB404" s="40"/>
      <c r="AC404" s="40"/>
      <c r="AD404" s="40"/>
      <c r="AE404" s="40"/>
      <c r="AT404" s="19" t="s">
        <v>143</v>
      </c>
      <c r="AU404" s="19" t="s">
        <v>85</v>
      </c>
    </row>
    <row r="405" s="2" customFormat="1" ht="24.15" customHeight="1">
      <c r="A405" s="40"/>
      <c r="B405" s="41"/>
      <c r="C405" s="207" t="s">
        <v>1172</v>
      </c>
      <c r="D405" s="207" t="s">
        <v>140</v>
      </c>
      <c r="E405" s="208" t="s">
        <v>571</v>
      </c>
      <c r="F405" s="209" t="s">
        <v>572</v>
      </c>
      <c r="G405" s="210" t="s">
        <v>284</v>
      </c>
      <c r="H405" s="211">
        <v>203</v>
      </c>
      <c r="I405" s="212"/>
      <c r="J405" s="213">
        <f>ROUND(I405*H405,2)</f>
        <v>0</v>
      </c>
      <c r="K405" s="214"/>
      <c r="L405" s="46"/>
      <c r="M405" s="215" t="s">
        <v>19</v>
      </c>
      <c r="N405" s="216" t="s">
        <v>46</v>
      </c>
      <c r="O405" s="86"/>
      <c r="P405" s="217">
        <f>O405*H405</f>
        <v>0</v>
      </c>
      <c r="Q405" s="217">
        <v>2.0000000000000002E-05</v>
      </c>
      <c r="R405" s="217">
        <f>Q405*H405</f>
        <v>0.0040600000000000002</v>
      </c>
      <c r="S405" s="217">
        <v>0</v>
      </c>
      <c r="T405" s="218">
        <f>S405*H405</f>
        <v>0</v>
      </c>
      <c r="U405" s="40"/>
      <c r="V405" s="40"/>
      <c r="W405" s="40"/>
      <c r="X405" s="40"/>
      <c r="Y405" s="40"/>
      <c r="Z405" s="40"/>
      <c r="AA405" s="40"/>
      <c r="AB405" s="40"/>
      <c r="AC405" s="40"/>
      <c r="AD405" s="40"/>
      <c r="AE405" s="40"/>
      <c r="AR405" s="219" t="s">
        <v>220</v>
      </c>
      <c r="AT405" s="219" t="s">
        <v>140</v>
      </c>
      <c r="AU405" s="219" t="s">
        <v>85</v>
      </c>
      <c r="AY405" s="19" t="s">
        <v>132</v>
      </c>
      <c r="BE405" s="220">
        <f>IF(N405="základní",J405,0)</f>
        <v>0</v>
      </c>
      <c r="BF405" s="220">
        <f>IF(N405="snížená",J405,0)</f>
        <v>0</v>
      </c>
      <c r="BG405" s="220">
        <f>IF(N405="zákl. přenesená",J405,0)</f>
        <v>0</v>
      </c>
      <c r="BH405" s="220">
        <f>IF(N405="sníž. přenesená",J405,0)</f>
        <v>0</v>
      </c>
      <c r="BI405" s="220">
        <f>IF(N405="nulová",J405,0)</f>
        <v>0</v>
      </c>
      <c r="BJ405" s="19" t="s">
        <v>83</v>
      </c>
      <c r="BK405" s="220">
        <f>ROUND(I405*H405,2)</f>
        <v>0</v>
      </c>
      <c r="BL405" s="19" t="s">
        <v>220</v>
      </c>
      <c r="BM405" s="219" t="s">
        <v>1173</v>
      </c>
    </row>
    <row r="406" s="2" customFormat="1">
      <c r="A406" s="40"/>
      <c r="B406" s="41"/>
      <c r="C406" s="42"/>
      <c r="D406" s="221" t="s">
        <v>142</v>
      </c>
      <c r="E406" s="42"/>
      <c r="F406" s="222" t="s">
        <v>574</v>
      </c>
      <c r="G406" s="42"/>
      <c r="H406" s="42"/>
      <c r="I406" s="223"/>
      <c r="J406" s="42"/>
      <c r="K406" s="42"/>
      <c r="L406" s="46"/>
      <c r="M406" s="224"/>
      <c r="N406" s="225"/>
      <c r="O406" s="86"/>
      <c r="P406" s="86"/>
      <c r="Q406" s="86"/>
      <c r="R406" s="86"/>
      <c r="S406" s="86"/>
      <c r="T406" s="87"/>
      <c r="U406" s="40"/>
      <c r="V406" s="40"/>
      <c r="W406" s="40"/>
      <c r="X406" s="40"/>
      <c r="Y406" s="40"/>
      <c r="Z406" s="40"/>
      <c r="AA406" s="40"/>
      <c r="AB406" s="40"/>
      <c r="AC406" s="40"/>
      <c r="AD406" s="40"/>
      <c r="AE406" s="40"/>
      <c r="AT406" s="19" t="s">
        <v>142</v>
      </c>
      <c r="AU406" s="19" t="s">
        <v>85</v>
      </c>
    </row>
    <row r="407" s="2" customFormat="1">
      <c r="A407" s="40"/>
      <c r="B407" s="41"/>
      <c r="C407" s="42"/>
      <c r="D407" s="226" t="s">
        <v>143</v>
      </c>
      <c r="E407" s="42"/>
      <c r="F407" s="227" t="s">
        <v>575</v>
      </c>
      <c r="G407" s="42"/>
      <c r="H407" s="42"/>
      <c r="I407" s="223"/>
      <c r="J407" s="42"/>
      <c r="K407" s="42"/>
      <c r="L407" s="46"/>
      <c r="M407" s="224"/>
      <c r="N407" s="225"/>
      <c r="O407" s="86"/>
      <c r="P407" s="86"/>
      <c r="Q407" s="86"/>
      <c r="R407" s="86"/>
      <c r="S407" s="86"/>
      <c r="T407" s="87"/>
      <c r="U407" s="40"/>
      <c r="V407" s="40"/>
      <c r="W407" s="40"/>
      <c r="X407" s="40"/>
      <c r="Y407" s="40"/>
      <c r="Z407" s="40"/>
      <c r="AA407" s="40"/>
      <c r="AB407" s="40"/>
      <c r="AC407" s="40"/>
      <c r="AD407" s="40"/>
      <c r="AE407" s="40"/>
      <c r="AT407" s="19" t="s">
        <v>143</v>
      </c>
      <c r="AU407" s="19" t="s">
        <v>85</v>
      </c>
    </row>
    <row r="408" s="2" customFormat="1" ht="24.15" customHeight="1">
      <c r="A408" s="40"/>
      <c r="B408" s="41"/>
      <c r="C408" s="207" t="s">
        <v>1174</v>
      </c>
      <c r="D408" s="207" t="s">
        <v>140</v>
      </c>
      <c r="E408" s="208" t="s">
        <v>1175</v>
      </c>
      <c r="F408" s="209" t="s">
        <v>1176</v>
      </c>
      <c r="G408" s="210" t="s">
        <v>284</v>
      </c>
      <c r="H408" s="211">
        <v>15</v>
      </c>
      <c r="I408" s="212"/>
      <c r="J408" s="213">
        <f>ROUND(I408*H408,2)</f>
        <v>0</v>
      </c>
      <c r="K408" s="214"/>
      <c r="L408" s="46"/>
      <c r="M408" s="215" t="s">
        <v>19</v>
      </c>
      <c r="N408" s="216" t="s">
        <v>46</v>
      </c>
      <c r="O408" s="86"/>
      <c r="P408" s="217">
        <f>O408*H408</f>
        <v>0</v>
      </c>
      <c r="Q408" s="217">
        <v>4.0000000000000003E-05</v>
      </c>
      <c r="R408" s="217">
        <f>Q408*H408</f>
        <v>0.00060000000000000006</v>
      </c>
      <c r="S408" s="217">
        <v>0</v>
      </c>
      <c r="T408" s="218">
        <f>S408*H408</f>
        <v>0</v>
      </c>
      <c r="U408" s="40"/>
      <c r="V408" s="40"/>
      <c r="W408" s="40"/>
      <c r="X408" s="40"/>
      <c r="Y408" s="40"/>
      <c r="Z408" s="40"/>
      <c r="AA408" s="40"/>
      <c r="AB408" s="40"/>
      <c r="AC408" s="40"/>
      <c r="AD408" s="40"/>
      <c r="AE408" s="40"/>
      <c r="AR408" s="219" t="s">
        <v>220</v>
      </c>
      <c r="AT408" s="219" t="s">
        <v>140</v>
      </c>
      <c r="AU408" s="219" t="s">
        <v>85</v>
      </c>
      <c r="AY408" s="19" t="s">
        <v>132</v>
      </c>
      <c r="BE408" s="220">
        <f>IF(N408="základní",J408,0)</f>
        <v>0</v>
      </c>
      <c r="BF408" s="220">
        <f>IF(N408="snížená",J408,0)</f>
        <v>0</v>
      </c>
      <c r="BG408" s="220">
        <f>IF(N408="zákl. přenesená",J408,0)</f>
        <v>0</v>
      </c>
      <c r="BH408" s="220">
        <f>IF(N408="sníž. přenesená",J408,0)</f>
        <v>0</v>
      </c>
      <c r="BI408" s="220">
        <f>IF(N408="nulová",J408,0)</f>
        <v>0</v>
      </c>
      <c r="BJ408" s="19" t="s">
        <v>83</v>
      </c>
      <c r="BK408" s="220">
        <f>ROUND(I408*H408,2)</f>
        <v>0</v>
      </c>
      <c r="BL408" s="19" t="s">
        <v>220</v>
      </c>
      <c r="BM408" s="219" t="s">
        <v>1177</v>
      </c>
    </row>
    <row r="409" s="2" customFormat="1">
      <c r="A409" s="40"/>
      <c r="B409" s="41"/>
      <c r="C409" s="42"/>
      <c r="D409" s="221" t="s">
        <v>142</v>
      </c>
      <c r="E409" s="42"/>
      <c r="F409" s="222" t="s">
        <v>1178</v>
      </c>
      <c r="G409" s="42"/>
      <c r="H409" s="42"/>
      <c r="I409" s="223"/>
      <c r="J409" s="42"/>
      <c r="K409" s="42"/>
      <c r="L409" s="46"/>
      <c r="M409" s="224"/>
      <c r="N409" s="225"/>
      <c r="O409" s="86"/>
      <c r="P409" s="86"/>
      <c r="Q409" s="86"/>
      <c r="R409" s="86"/>
      <c r="S409" s="86"/>
      <c r="T409" s="87"/>
      <c r="U409" s="40"/>
      <c r="V409" s="40"/>
      <c r="W409" s="40"/>
      <c r="X409" s="40"/>
      <c r="Y409" s="40"/>
      <c r="Z409" s="40"/>
      <c r="AA409" s="40"/>
      <c r="AB409" s="40"/>
      <c r="AC409" s="40"/>
      <c r="AD409" s="40"/>
      <c r="AE409" s="40"/>
      <c r="AT409" s="19" t="s">
        <v>142</v>
      </c>
      <c r="AU409" s="19" t="s">
        <v>85</v>
      </c>
    </row>
    <row r="410" s="2" customFormat="1">
      <c r="A410" s="40"/>
      <c r="B410" s="41"/>
      <c r="C410" s="42"/>
      <c r="D410" s="226" t="s">
        <v>143</v>
      </c>
      <c r="E410" s="42"/>
      <c r="F410" s="227" t="s">
        <v>1179</v>
      </c>
      <c r="G410" s="42"/>
      <c r="H410" s="42"/>
      <c r="I410" s="223"/>
      <c r="J410" s="42"/>
      <c r="K410" s="42"/>
      <c r="L410" s="46"/>
      <c r="M410" s="224"/>
      <c r="N410" s="225"/>
      <c r="O410" s="86"/>
      <c r="P410" s="86"/>
      <c r="Q410" s="86"/>
      <c r="R410" s="86"/>
      <c r="S410" s="86"/>
      <c r="T410" s="87"/>
      <c r="U410" s="40"/>
      <c r="V410" s="40"/>
      <c r="W410" s="40"/>
      <c r="X410" s="40"/>
      <c r="Y410" s="40"/>
      <c r="Z410" s="40"/>
      <c r="AA410" s="40"/>
      <c r="AB410" s="40"/>
      <c r="AC410" s="40"/>
      <c r="AD410" s="40"/>
      <c r="AE410" s="40"/>
      <c r="AT410" s="19" t="s">
        <v>143</v>
      </c>
      <c r="AU410" s="19" t="s">
        <v>85</v>
      </c>
    </row>
    <row r="411" s="2" customFormat="1" ht="24.15" customHeight="1">
      <c r="A411" s="40"/>
      <c r="B411" s="41"/>
      <c r="C411" s="207" t="s">
        <v>1180</v>
      </c>
      <c r="D411" s="207" t="s">
        <v>140</v>
      </c>
      <c r="E411" s="208" t="s">
        <v>1181</v>
      </c>
      <c r="F411" s="209" t="s">
        <v>1182</v>
      </c>
      <c r="G411" s="210" t="s">
        <v>284</v>
      </c>
      <c r="H411" s="211">
        <v>203</v>
      </c>
      <c r="I411" s="212"/>
      <c r="J411" s="213">
        <f>ROUND(I411*H411,2)</f>
        <v>0</v>
      </c>
      <c r="K411" s="214"/>
      <c r="L411" s="46"/>
      <c r="M411" s="215" t="s">
        <v>19</v>
      </c>
      <c r="N411" s="216" t="s">
        <v>46</v>
      </c>
      <c r="O411" s="86"/>
      <c r="P411" s="217">
        <f>O411*H411</f>
        <v>0</v>
      </c>
      <c r="Q411" s="217">
        <v>3.0000000000000001E-05</v>
      </c>
      <c r="R411" s="217">
        <f>Q411*H411</f>
        <v>0.0060899999999999999</v>
      </c>
      <c r="S411" s="217">
        <v>0</v>
      </c>
      <c r="T411" s="218">
        <f>S411*H411</f>
        <v>0</v>
      </c>
      <c r="U411" s="40"/>
      <c r="V411" s="40"/>
      <c r="W411" s="40"/>
      <c r="X411" s="40"/>
      <c r="Y411" s="40"/>
      <c r="Z411" s="40"/>
      <c r="AA411" s="40"/>
      <c r="AB411" s="40"/>
      <c r="AC411" s="40"/>
      <c r="AD411" s="40"/>
      <c r="AE411" s="40"/>
      <c r="AR411" s="219" t="s">
        <v>220</v>
      </c>
      <c r="AT411" s="219" t="s">
        <v>140</v>
      </c>
      <c r="AU411" s="219" t="s">
        <v>85</v>
      </c>
      <c r="AY411" s="19" t="s">
        <v>132</v>
      </c>
      <c r="BE411" s="220">
        <f>IF(N411="základní",J411,0)</f>
        <v>0</v>
      </c>
      <c r="BF411" s="220">
        <f>IF(N411="snížená",J411,0)</f>
        <v>0</v>
      </c>
      <c r="BG411" s="220">
        <f>IF(N411="zákl. přenesená",J411,0)</f>
        <v>0</v>
      </c>
      <c r="BH411" s="220">
        <f>IF(N411="sníž. přenesená",J411,0)</f>
        <v>0</v>
      </c>
      <c r="BI411" s="220">
        <f>IF(N411="nulová",J411,0)</f>
        <v>0</v>
      </c>
      <c r="BJ411" s="19" t="s">
        <v>83</v>
      </c>
      <c r="BK411" s="220">
        <f>ROUND(I411*H411,2)</f>
        <v>0</v>
      </c>
      <c r="BL411" s="19" t="s">
        <v>220</v>
      </c>
      <c r="BM411" s="219" t="s">
        <v>1183</v>
      </c>
    </row>
    <row r="412" s="2" customFormat="1">
      <c r="A412" s="40"/>
      <c r="B412" s="41"/>
      <c r="C412" s="42"/>
      <c r="D412" s="221" t="s">
        <v>142</v>
      </c>
      <c r="E412" s="42"/>
      <c r="F412" s="222" t="s">
        <v>1184</v>
      </c>
      <c r="G412" s="42"/>
      <c r="H412" s="42"/>
      <c r="I412" s="223"/>
      <c r="J412" s="42"/>
      <c r="K412" s="42"/>
      <c r="L412" s="46"/>
      <c r="M412" s="224"/>
      <c r="N412" s="225"/>
      <c r="O412" s="86"/>
      <c r="P412" s="86"/>
      <c r="Q412" s="86"/>
      <c r="R412" s="86"/>
      <c r="S412" s="86"/>
      <c r="T412" s="87"/>
      <c r="U412" s="40"/>
      <c r="V412" s="40"/>
      <c r="W412" s="40"/>
      <c r="X412" s="40"/>
      <c r="Y412" s="40"/>
      <c r="Z412" s="40"/>
      <c r="AA412" s="40"/>
      <c r="AB412" s="40"/>
      <c r="AC412" s="40"/>
      <c r="AD412" s="40"/>
      <c r="AE412" s="40"/>
      <c r="AT412" s="19" t="s">
        <v>142</v>
      </c>
      <c r="AU412" s="19" t="s">
        <v>85</v>
      </c>
    </row>
    <row r="413" s="2" customFormat="1">
      <c r="A413" s="40"/>
      <c r="B413" s="41"/>
      <c r="C413" s="42"/>
      <c r="D413" s="226" t="s">
        <v>143</v>
      </c>
      <c r="E413" s="42"/>
      <c r="F413" s="227" t="s">
        <v>1185</v>
      </c>
      <c r="G413" s="42"/>
      <c r="H413" s="42"/>
      <c r="I413" s="223"/>
      <c r="J413" s="42"/>
      <c r="K413" s="42"/>
      <c r="L413" s="46"/>
      <c r="M413" s="224"/>
      <c r="N413" s="225"/>
      <c r="O413" s="86"/>
      <c r="P413" s="86"/>
      <c r="Q413" s="86"/>
      <c r="R413" s="86"/>
      <c r="S413" s="86"/>
      <c r="T413" s="87"/>
      <c r="U413" s="40"/>
      <c r="V413" s="40"/>
      <c r="W413" s="40"/>
      <c r="X413" s="40"/>
      <c r="Y413" s="40"/>
      <c r="Z413" s="40"/>
      <c r="AA413" s="40"/>
      <c r="AB413" s="40"/>
      <c r="AC413" s="40"/>
      <c r="AD413" s="40"/>
      <c r="AE413" s="40"/>
      <c r="AT413" s="19" t="s">
        <v>143</v>
      </c>
      <c r="AU413" s="19" t="s">
        <v>85</v>
      </c>
    </row>
    <row r="414" s="2" customFormat="1" ht="24.15" customHeight="1">
      <c r="A414" s="40"/>
      <c r="B414" s="41"/>
      <c r="C414" s="207" t="s">
        <v>1186</v>
      </c>
      <c r="D414" s="207" t="s">
        <v>140</v>
      </c>
      <c r="E414" s="208" t="s">
        <v>1187</v>
      </c>
      <c r="F414" s="209" t="s">
        <v>1188</v>
      </c>
      <c r="G414" s="210" t="s">
        <v>284</v>
      </c>
      <c r="H414" s="211">
        <v>15</v>
      </c>
      <c r="I414" s="212"/>
      <c r="J414" s="213">
        <f>ROUND(I414*H414,2)</f>
        <v>0</v>
      </c>
      <c r="K414" s="214"/>
      <c r="L414" s="46"/>
      <c r="M414" s="215" t="s">
        <v>19</v>
      </c>
      <c r="N414" s="216" t="s">
        <v>46</v>
      </c>
      <c r="O414" s="86"/>
      <c r="P414" s="217">
        <f>O414*H414</f>
        <v>0</v>
      </c>
      <c r="Q414" s="217">
        <v>8.0000000000000007E-05</v>
      </c>
      <c r="R414" s="217">
        <f>Q414*H414</f>
        <v>0.0012000000000000001</v>
      </c>
      <c r="S414" s="217">
        <v>0</v>
      </c>
      <c r="T414" s="218">
        <f>S414*H414</f>
        <v>0</v>
      </c>
      <c r="U414" s="40"/>
      <c r="V414" s="40"/>
      <c r="W414" s="40"/>
      <c r="X414" s="40"/>
      <c r="Y414" s="40"/>
      <c r="Z414" s="40"/>
      <c r="AA414" s="40"/>
      <c r="AB414" s="40"/>
      <c r="AC414" s="40"/>
      <c r="AD414" s="40"/>
      <c r="AE414" s="40"/>
      <c r="AR414" s="219" t="s">
        <v>220</v>
      </c>
      <c r="AT414" s="219" t="s">
        <v>140</v>
      </c>
      <c r="AU414" s="219" t="s">
        <v>85</v>
      </c>
      <c r="AY414" s="19" t="s">
        <v>132</v>
      </c>
      <c r="BE414" s="220">
        <f>IF(N414="základní",J414,0)</f>
        <v>0</v>
      </c>
      <c r="BF414" s="220">
        <f>IF(N414="snížená",J414,0)</f>
        <v>0</v>
      </c>
      <c r="BG414" s="220">
        <f>IF(N414="zákl. přenesená",J414,0)</f>
        <v>0</v>
      </c>
      <c r="BH414" s="220">
        <f>IF(N414="sníž. přenesená",J414,0)</f>
        <v>0</v>
      </c>
      <c r="BI414" s="220">
        <f>IF(N414="nulová",J414,0)</f>
        <v>0</v>
      </c>
      <c r="BJ414" s="19" t="s">
        <v>83</v>
      </c>
      <c r="BK414" s="220">
        <f>ROUND(I414*H414,2)</f>
        <v>0</v>
      </c>
      <c r="BL414" s="19" t="s">
        <v>220</v>
      </c>
      <c r="BM414" s="219" t="s">
        <v>1189</v>
      </c>
    </row>
    <row r="415" s="2" customFormat="1">
      <c r="A415" s="40"/>
      <c r="B415" s="41"/>
      <c r="C415" s="42"/>
      <c r="D415" s="221" t="s">
        <v>142</v>
      </c>
      <c r="E415" s="42"/>
      <c r="F415" s="222" t="s">
        <v>1190</v>
      </c>
      <c r="G415" s="42"/>
      <c r="H415" s="42"/>
      <c r="I415" s="223"/>
      <c r="J415" s="42"/>
      <c r="K415" s="42"/>
      <c r="L415" s="46"/>
      <c r="M415" s="224"/>
      <c r="N415" s="225"/>
      <c r="O415" s="86"/>
      <c r="P415" s="86"/>
      <c r="Q415" s="86"/>
      <c r="R415" s="86"/>
      <c r="S415" s="86"/>
      <c r="T415" s="87"/>
      <c r="U415" s="40"/>
      <c r="V415" s="40"/>
      <c r="W415" s="40"/>
      <c r="X415" s="40"/>
      <c r="Y415" s="40"/>
      <c r="Z415" s="40"/>
      <c r="AA415" s="40"/>
      <c r="AB415" s="40"/>
      <c r="AC415" s="40"/>
      <c r="AD415" s="40"/>
      <c r="AE415" s="40"/>
      <c r="AT415" s="19" t="s">
        <v>142</v>
      </c>
      <c r="AU415" s="19" t="s">
        <v>85</v>
      </c>
    </row>
    <row r="416" s="2" customFormat="1">
      <c r="A416" s="40"/>
      <c r="B416" s="41"/>
      <c r="C416" s="42"/>
      <c r="D416" s="226" t="s">
        <v>143</v>
      </c>
      <c r="E416" s="42"/>
      <c r="F416" s="227" t="s">
        <v>1191</v>
      </c>
      <c r="G416" s="42"/>
      <c r="H416" s="42"/>
      <c r="I416" s="223"/>
      <c r="J416" s="42"/>
      <c r="K416" s="42"/>
      <c r="L416" s="46"/>
      <c r="M416" s="224"/>
      <c r="N416" s="225"/>
      <c r="O416" s="86"/>
      <c r="P416" s="86"/>
      <c r="Q416" s="86"/>
      <c r="R416" s="86"/>
      <c r="S416" s="86"/>
      <c r="T416" s="87"/>
      <c r="U416" s="40"/>
      <c r="V416" s="40"/>
      <c r="W416" s="40"/>
      <c r="X416" s="40"/>
      <c r="Y416" s="40"/>
      <c r="Z416" s="40"/>
      <c r="AA416" s="40"/>
      <c r="AB416" s="40"/>
      <c r="AC416" s="40"/>
      <c r="AD416" s="40"/>
      <c r="AE416" s="40"/>
      <c r="AT416" s="19" t="s">
        <v>143</v>
      </c>
      <c r="AU416" s="19" t="s">
        <v>85</v>
      </c>
    </row>
    <row r="417" s="12" customFormat="1" ht="25.92" customHeight="1">
      <c r="A417" s="12"/>
      <c r="B417" s="191"/>
      <c r="C417" s="192"/>
      <c r="D417" s="193" t="s">
        <v>74</v>
      </c>
      <c r="E417" s="194" t="s">
        <v>237</v>
      </c>
      <c r="F417" s="194" t="s">
        <v>237</v>
      </c>
      <c r="G417" s="192"/>
      <c r="H417" s="192"/>
      <c r="I417" s="195"/>
      <c r="J417" s="196">
        <f>BK417</f>
        <v>0</v>
      </c>
      <c r="K417" s="192"/>
      <c r="L417" s="197"/>
      <c r="M417" s="198"/>
      <c r="N417" s="199"/>
      <c r="O417" s="199"/>
      <c r="P417" s="200">
        <f>P418</f>
        <v>0</v>
      </c>
      <c r="Q417" s="199"/>
      <c r="R417" s="200">
        <f>R418</f>
        <v>0</v>
      </c>
      <c r="S417" s="199"/>
      <c r="T417" s="201">
        <f>T418</f>
        <v>0</v>
      </c>
      <c r="U417" s="12"/>
      <c r="V417" s="12"/>
      <c r="W417" s="12"/>
      <c r="X417" s="12"/>
      <c r="Y417" s="12"/>
      <c r="Z417" s="12"/>
      <c r="AA417" s="12"/>
      <c r="AB417" s="12"/>
      <c r="AC417" s="12"/>
      <c r="AD417" s="12"/>
      <c r="AE417" s="12"/>
      <c r="AR417" s="202" t="s">
        <v>139</v>
      </c>
      <c r="AT417" s="203" t="s">
        <v>74</v>
      </c>
      <c r="AU417" s="203" t="s">
        <v>75</v>
      </c>
      <c r="AY417" s="202" t="s">
        <v>132</v>
      </c>
      <c r="BK417" s="204">
        <f>BK418</f>
        <v>0</v>
      </c>
    </row>
    <row r="418" s="12" customFormat="1" ht="22.8" customHeight="1">
      <c r="A418" s="12"/>
      <c r="B418" s="191"/>
      <c r="C418" s="192"/>
      <c r="D418" s="193" t="s">
        <v>74</v>
      </c>
      <c r="E418" s="205" t="s">
        <v>1192</v>
      </c>
      <c r="F418" s="205" t="s">
        <v>1192</v>
      </c>
      <c r="G418" s="192"/>
      <c r="H418" s="192"/>
      <c r="I418" s="195"/>
      <c r="J418" s="206">
        <f>BK418</f>
        <v>0</v>
      </c>
      <c r="K418" s="192"/>
      <c r="L418" s="197"/>
      <c r="M418" s="198"/>
      <c r="N418" s="199"/>
      <c r="O418" s="199"/>
      <c r="P418" s="200">
        <f>SUM(P419:P427)</f>
        <v>0</v>
      </c>
      <c r="Q418" s="199"/>
      <c r="R418" s="200">
        <f>SUM(R419:R427)</f>
        <v>0</v>
      </c>
      <c r="S418" s="199"/>
      <c r="T418" s="201">
        <f>SUM(T419:T427)</f>
        <v>0</v>
      </c>
      <c r="U418" s="12"/>
      <c r="V418" s="12"/>
      <c r="W418" s="12"/>
      <c r="X418" s="12"/>
      <c r="Y418" s="12"/>
      <c r="Z418" s="12"/>
      <c r="AA418" s="12"/>
      <c r="AB418" s="12"/>
      <c r="AC418" s="12"/>
      <c r="AD418" s="12"/>
      <c r="AE418" s="12"/>
      <c r="AR418" s="202" t="s">
        <v>139</v>
      </c>
      <c r="AT418" s="203" t="s">
        <v>74</v>
      </c>
      <c r="AU418" s="203" t="s">
        <v>83</v>
      </c>
      <c r="AY418" s="202" t="s">
        <v>132</v>
      </c>
      <c r="BK418" s="204">
        <f>SUM(BK419:BK427)</f>
        <v>0</v>
      </c>
    </row>
    <row r="419" s="2" customFormat="1" ht="24.15" customHeight="1">
      <c r="A419" s="40"/>
      <c r="B419" s="41"/>
      <c r="C419" s="207" t="s">
        <v>1193</v>
      </c>
      <c r="D419" s="207" t="s">
        <v>140</v>
      </c>
      <c r="E419" s="208" t="s">
        <v>1194</v>
      </c>
      <c r="F419" s="209" t="s">
        <v>1195</v>
      </c>
      <c r="G419" s="210" t="s">
        <v>678</v>
      </c>
      <c r="H419" s="211">
        <v>1</v>
      </c>
      <c r="I419" s="212"/>
      <c r="J419" s="213">
        <f>ROUND(I419*H419,2)</f>
        <v>0</v>
      </c>
      <c r="K419" s="214"/>
      <c r="L419" s="46"/>
      <c r="M419" s="215" t="s">
        <v>19</v>
      </c>
      <c r="N419" s="216" t="s">
        <v>46</v>
      </c>
      <c r="O419" s="86"/>
      <c r="P419" s="217">
        <f>O419*H419</f>
        <v>0</v>
      </c>
      <c r="Q419" s="217">
        <v>0</v>
      </c>
      <c r="R419" s="217">
        <f>Q419*H419</f>
        <v>0</v>
      </c>
      <c r="S419" s="217">
        <v>0</v>
      </c>
      <c r="T419" s="218">
        <f>S419*H419</f>
        <v>0</v>
      </c>
      <c r="U419" s="40"/>
      <c r="V419" s="40"/>
      <c r="W419" s="40"/>
      <c r="X419" s="40"/>
      <c r="Y419" s="40"/>
      <c r="Z419" s="40"/>
      <c r="AA419" s="40"/>
      <c r="AB419" s="40"/>
      <c r="AC419" s="40"/>
      <c r="AD419" s="40"/>
      <c r="AE419" s="40"/>
      <c r="AR419" s="219" t="s">
        <v>243</v>
      </c>
      <c r="AT419" s="219" t="s">
        <v>140</v>
      </c>
      <c r="AU419" s="219" t="s">
        <v>85</v>
      </c>
      <c r="AY419" s="19" t="s">
        <v>132</v>
      </c>
      <c r="BE419" s="220">
        <f>IF(N419="základní",J419,0)</f>
        <v>0</v>
      </c>
      <c r="BF419" s="220">
        <f>IF(N419="snížená",J419,0)</f>
        <v>0</v>
      </c>
      <c r="BG419" s="220">
        <f>IF(N419="zákl. přenesená",J419,0)</f>
        <v>0</v>
      </c>
      <c r="BH419" s="220">
        <f>IF(N419="sníž. přenesená",J419,0)</f>
        <v>0</v>
      </c>
      <c r="BI419" s="220">
        <f>IF(N419="nulová",J419,0)</f>
        <v>0</v>
      </c>
      <c r="BJ419" s="19" t="s">
        <v>83</v>
      </c>
      <c r="BK419" s="220">
        <f>ROUND(I419*H419,2)</f>
        <v>0</v>
      </c>
      <c r="BL419" s="19" t="s">
        <v>243</v>
      </c>
      <c r="BM419" s="219" t="s">
        <v>1196</v>
      </c>
    </row>
    <row r="420" s="2" customFormat="1">
      <c r="A420" s="40"/>
      <c r="B420" s="41"/>
      <c r="C420" s="42"/>
      <c r="D420" s="221" t="s">
        <v>142</v>
      </c>
      <c r="E420" s="42"/>
      <c r="F420" s="222" t="s">
        <v>1195</v>
      </c>
      <c r="G420" s="42"/>
      <c r="H420" s="42"/>
      <c r="I420" s="223"/>
      <c r="J420" s="42"/>
      <c r="K420" s="42"/>
      <c r="L420" s="46"/>
      <c r="M420" s="224"/>
      <c r="N420" s="225"/>
      <c r="O420" s="86"/>
      <c r="P420" s="86"/>
      <c r="Q420" s="86"/>
      <c r="R420" s="86"/>
      <c r="S420" s="86"/>
      <c r="T420" s="87"/>
      <c r="U420" s="40"/>
      <c r="V420" s="40"/>
      <c r="W420" s="40"/>
      <c r="X420" s="40"/>
      <c r="Y420" s="40"/>
      <c r="Z420" s="40"/>
      <c r="AA420" s="40"/>
      <c r="AB420" s="40"/>
      <c r="AC420" s="40"/>
      <c r="AD420" s="40"/>
      <c r="AE420" s="40"/>
      <c r="AT420" s="19" t="s">
        <v>142</v>
      </c>
      <c r="AU420" s="19" t="s">
        <v>85</v>
      </c>
    </row>
    <row r="421" s="2" customFormat="1" ht="33" customHeight="1">
      <c r="A421" s="40"/>
      <c r="B421" s="41"/>
      <c r="C421" s="207" t="s">
        <v>1197</v>
      </c>
      <c r="D421" s="207" t="s">
        <v>140</v>
      </c>
      <c r="E421" s="208" t="s">
        <v>1198</v>
      </c>
      <c r="F421" s="209" t="s">
        <v>1199</v>
      </c>
      <c r="G421" s="210" t="s">
        <v>151</v>
      </c>
      <c r="H421" s="211">
        <v>1</v>
      </c>
      <c r="I421" s="212"/>
      <c r="J421" s="213">
        <f>ROUND(I421*H421,2)</f>
        <v>0</v>
      </c>
      <c r="K421" s="214"/>
      <c r="L421" s="46"/>
      <c r="M421" s="215" t="s">
        <v>19</v>
      </c>
      <c r="N421" s="216" t="s">
        <v>46</v>
      </c>
      <c r="O421" s="86"/>
      <c r="P421" s="217">
        <f>O421*H421</f>
        <v>0</v>
      </c>
      <c r="Q421" s="217">
        <v>0</v>
      </c>
      <c r="R421" s="217">
        <f>Q421*H421</f>
        <v>0</v>
      </c>
      <c r="S421" s="217">
        <v>0</v>
      </c>
      <c r="T421" s="218">
        <f>S421*H421</f>
        <v>0</v>
      </c>
      <c r="U421" s="40"/>
      <c r="V421" s="40"/>
      <c r="W421" s="40"/>
      <c r="X421" s="40"/>
      <c r="Y421" s="40"/>
      <c r="Z421" s="40"/>
      <c r="AA421" s="40"/>
      <c r="AB421" s="40"/>
      <c r="AC421" s="40"/>
      <c r="AD421" s="40"/>
      <c r="AE421" s="40"/>
      <c r="AR421" s="219" t="s">
        <v>243</v>
      </c>
      <c r="AT421" s="219" t="s">
        <v>140</v>
      </c>
      <c r="AU421" s="219" t="s">
        <v>85</v>
      </c>
      <c r="AY421" s="19" t="s">
        <v>132</v>
      </c>
      <c r="BE421" s="220">
        <f>IF(N421="základní",J421,0)</f>
        <v>0</v>
      </c>
      <c r="BF421" s="220">
        <f>IF(N421="snížená",J421,0)</f>
        <v>0</v>
      </c>
      <c r="BG421" s="220">
        <f>IF(N421="zákl. přenesená",J421,0)</f>
        <v>0</v>
      </c>
      <c r="BH421" s="220">
        <f>IF(N421="sníž. přenesená",J421,0)</f>
        <v>0</v>
      </c>
      <c r="BI421" s="220">
        <f>IF(N421="nulová",J421,0)</f>
        <v>0</v>
      </c>
      <c r="BJ421" s="19" t="s">
        <v>83</v>
      </c>
      <c r="BK421" s="220">
        <f>ROUND(I421*H421,2)</f>
        <v>0</v>
      </c>
      <c r="BL421" s="19" t="s">
        <v>243</v>
      </c>
      <c r="BM421" s="219" t="s">
        <v>1200</v>
      </c>
    </row>
    <row r="422" s="2" customFormat="1">
      <c r="A422" s="40"/>
      <c r="B422" s="41"/>
      <c r="C422" s="42"/>
      <c r="D422" s="221" t="s">
        <v>142</v>
      </c>
      <c r="E422" s="42"/>
      <c r="F422" s="222" t="s">
        <v>1199</v>
      </c>
      <c r="G422" s="42"/>
      <c r="H422" s="42"/>
      <c r="I422" s="223"/>
      <c r="J422" s="42"/>
      <c r="K422" s="42"/>
      <c r="L422" s="46"/>
      <c r="M422" s="224"/>
      <c r="N422" s="225"/>
      <c r="O422" s="86"/>
      <c r="P422" s="86"/>
      <c r="Q422" s="86"/>
      <c r="R422" s="86"/>
      <c r="S422" s="86"/>
      <c r="T422" s="87"/>
      <c r="U422" s="40"/>
      <c r="V422" s="40"/>
      <c r="W422" s="40"/>
      <c r="X422" s="40"/>
      <c r="Y422" s="40"/>
      <c r="Z422" s="40"/>
      <c r="AA422" s="40"/>
      <c r="AB422" s="40"/>
      <c r="AC422" s="40"/>
      <c r="AD422" s="40"/>
      <c r="AE422" s="40"/>
      <c r="AT422" s="19" t="s">
        <v>142</v>
      </c>
      <c r="AU422" s="19" t="s">
        <v>85</v>
      </c>
    </row>
    <row r="423" s="2" customFormat="1" ht="24.15" customHeight="1">
      <c r="A423" s="40"/>
      <c r="B423" s="41"/>
      <c r="C423" s="207" t="s">
        <v>1201</v>
      </c>
      <c r="D423" s="207" t="s">
        <v>140</v>
      </c>
      <c r="E423" s="208" t="s">
        <v>1202</v>
      </c>
      <c r="F423" s="209" t="s">
        <v>1203</v>
      </c>
      <c r="G423" s="210" t="s">
        <v>151</v>
      </c>
      <c r="H423" s="211">
        <v>1</v>
      </c>
      <c r="I423" s="212"/>
      <c r="J423" s="213">
        <f>ROUND(I423*H423,2)</f>
        <v>0</v>
      </c>
      <c r="K423" s="214"/>
      <c r="L423" s="46"/>
      <c r="M423" s="215" t="s">
        <v>19</v>
      </c>
      <c r="N423" s="216" t="s">
        <v>46</v>
      </c>
      <c r="O423" s="86"/>
      <c r="P423" s="217">
        <f>O423*H423</f>
        <v>0</v>
      </c>
      <c r="Q423" s="217">
        <v>0</v>
      </c>
      <c r="R423" s="217">
        <f>Q423*H423</f>
        <v>0</v>
      </c>
      <c r="S423" s="217">
        <v>0</v>
      </c>
      <c r="T423" s="218">
        <f>S423*H423</f>
        <v>0</v>
      </c>
      <c r="U423" s="40"/>
      <c r="V423" s="40"/>
      <c r="W423" s="40"/>
      <c r="X423" s="40"/>
      <c r="Y423" s="40"/>
      <c r="Z423" s="40"/>
      <c r="AA423" s="40"/>
      <c r="AB423" s="40"/>
      <c r="AC423" s="40"/>
      <c r="AD423" s="40"/>
      <c r="AE423" s="40"/>
      <c r="AR423" s="219" t="s">
        <v>243</v>
      </c>
      <c r="AT423" s="219" t="s">
        <v>140</v>
      </c>
      <c r="AU423" s="219" t="s">
        <v>85</v>
      </c>
      <c r="AY423" s="19" t="s">
        <v>132</v>
      </c>
      <c r="BE423" s="220">
        <f>IF(N423="základní",J423,0)</f>
        <v>0</v>
      </c>
      <c r="BF423" s="220">
        <f>IF(N423="snížená",J423,0)</f>
        <v>0</v>
      </c>
      <c r="BG423" s="220">
        <f>IF(N423="zákl. přenesená",J423,0)</f>
        <v>0</v>
      </c>
      <c r="BH423" s="220">
        <f>IF(N423="sníž. přenesená",J423,0)</f>
        <v>0</v>
      </c>
      <c r="BI423" s="220">
        <f>IF(N423="nulová",J423,0)</f>
        <v>0</v>
      </c>
      <c r="BJ423" s="19" t="s">
        <v>83</v>
      </c>
      <c r="BK423" s="220">
        <f>ROUND(I423*H423,2)</f>
        <v>0</v>
      </c>
      <c r="BL423" s="19" t="s">
        <v>243</v>
      </c>
      <c r="BM423" s="219" t="s">
        <v>1204</v>
      </c>
    </row>
    <row r="424" s="2" customFormat="1">
      <c r="A424" s="40"/>
      <c r="B424" s="41"/>
      <c r="C424" s="42"/>
      <c r="D424" s="221" t="s">
        <v>142</v>
      </c>
      <c r="E424" s="42"/>
      <c r="F424" s="222" t="s">
        <v>1203</v>
      </c>
      <c r="G424" s="42"/>
      <c r="H424" s="42"/>
      <c r="I424" s="223"/>
      <c r="J424" s="42"/>
      <c r="K424" s="42"/>
      <c r="L424" s="46"/>
      <c r="M424" s="224"/>
      <c r="N424" s="225"/>
      <c r="O424" s="86"/>
      <c r="P424" s="86"/>
      <c r="Q424" s="86"/>
      <c r="R424" s="86"/>
      <c r="S424" s="86"/>
      <c r="T424" s="87"/>
      <c r="U424" s="40"/>
      <c r="V424" s="40"/>
      <c r="W424" s="40"/>
      <c r="X424" s="40"/>
      <c r="Y424" s="40"/>
      <c r="Z424" s="40"/>
      <c r="AA424" s="40"/>
      <c r="AB424" s="40"/>
      <c r="AC424" s="40"/>
      <c r="AD424" s="40"/>
      <c r="AE424" s="40"/>
      <c r="AT424" s="19" t="s">
        <v>142</v>
      </c>
      <c r="AU424" s="19" t="s">
        <v>85</v>
      </c>
    </row>
    <row r="425" s="2" customFormat="1" ht="16.5" customHeight="1">
      <c r="A425" s="40"/>
      <c r="B425" s="41"/>
      <c r="C425" s="207" t="s">
        <v>1205</v>
      </c>
      <c r="D425" s="207" t="s">
        <v>140</v>
      </c>
      <c r="E425" s="208" t="s">
        <v>259</v>
      </c>
      <c r="F425" s="209" t="s">
        <v>260</v>
      </c>
      <c r="G425" s="210" t="s">
        <v>151</v>
      </c>
      <c r="H425" s="211">
        <v>1</v>
      </c>
      <c r="I425" s="212"/>
      <c r="J425" s="213">
        <f>ROUND(I425*H425,2)</f>
        <v>0</v>
      </c>
      <c r="K425" s="214"/>
      <c r="L425" s="46"/>
      <c r="M425" s="215" t="s">
        <v>19</v>
      </c>
      <c r="N425" s="216" t="s">
        <v>46</v>
      </c>
      <c r="O425" s="86"/>
      <c r="P425" s="217">
        <f>O425*H425</f>
        <v>0</v>
      </c>
      <c r="Q425" s="217">
        <v>0</v>
      </c>
      <c r="R425" s="217">
        <f>Q425*H425</f>
        <v>0</v>
      </c>
      <c r="S425" s="217">
        <v>0</v>
      </c>
      <c r="T425" s="218">
        <f>S425*H425</f>
        <v>0</v>
      </c>
      <c r="U425" s="40"/>
      <c r="V425" s="40"/>
      <c r="W425" s="40"/>
      <c r="X425" s="40"/>
      <c r="Y425" s="40"/>
      <c r="Z425" s="40"/>
      <c r="AA425" s="40"/>
      <c r="AB425" s="40"/>
      <c r="AC425" s="40"/>
      <c r="AD425" s="40"/>
      <c r="AE425" s="40"/>
      <c r="AR425" s="219" t="s">
        <v>261</v>
      </c>
      <c r="AT425" s="219" t="s">
        <v>140</v>
      </c>
      <c r="AU425" s="219" t="s">
        <v>85</v>
      </c>
      <c r="AY425" s="19" t="s">
        <v>132</v>
      </c>
      <c r="BE425" s="220">
        <f>IF(N425="základní",J425,0)</f>
        <v>0</v>
      </c>
      <c r="BF425" s="220">
        <f>IF(N425="snížená",J425,0)</f>
        <v>0</v>
      </c>
      <c r="BG425" s="220">
        <f>IF(N425="zákl. přenesená",J425,0)</f>
        <v>0</v>
      </c>
      <c r="BH425" s="220">
        <f>IF(N425="sníž. přenesená",J425,0)</f>
        <v>0</v>
      </c>
      <c r="BI425" s="220">
        <f>IF(N425="nulová",J425,0)</f>
        <v>0</v>
      </c>
      <c r="BJ425" s="19" t="s">
        <v>83</v>
      </c>
      <c r="BK425" s="220">
        <f>ROUND(I425*H425,2)</f>
        <v>0</v>
      </c>
      <c r="BL425" s="19" t="s">
        <v>261</v>
      </c>
      <c r="BM425" s="219" t="s">
        <v>1206</v>
      </c>
    </row>
    <row r="426" s="2" customFormat="1">
      <c r="A426" s="40"/>
      <c r="B426" s="41"/>
      <c r="C426" s="42"/>
      <c r="D426" s="221" t="s">
        <v>142</v>
      </c>
      <c r="E426" s="42"/>
      <c r="F426" s="222" t="s">
        <v>260</v>
      </c>
      <c r="G426" s="42"/>
      <c r="H426" s="42"/>
      <c r="I426" s="223"/>
      <c r="J426" s="42"/>
      <c r="K426" s="42"/>
      <c r="L426" s="46"/>
      <c r="M426" s="224"/>
      <c r="N426" s="225"/>
      <c r="O426" s="86"/>
      <c r="P426" s="86"/>
      <c r="Q426" s="86"/>
      <c r="R426" s="86"/>
      <c r="S426" s="86"/>
      <c r="T426" s="87"/>
      <c r="U426" s="40"/>
      <c r="V426" s="40"/>
      <c r="W426" s="40"/>
      <c r="X426" s="40"/>
      <c r="Y426" s="40"/>
      <c r="Z426" s="40"/>
      <c r="AA426" s="40"/>
      <c r="AB426" s="40"/>
      <c r="AC426" s="40"/>
      <c r="AD426" s="40"/>
      <c r="AE426" s="40"/>
      <c r="AT426" s="19" t="s">
        <v>142</v>
      </c>
      <c r="AU426" s="19" t="s">
        <v>85</v>
      </c>
    </row>
    <row r="427" s="2" customFormat="1">
      <c r="A427" s="40"/>
      <c r="B427" s="41"/>
      <c r="C427" s="42"/>
      <c r="D427" s="226" t="s">
        <v>143</v>
      </c>
      <c r="E427" s="42"/>
      <c r="F427" s="227" t="s">
        <v>263</v>
      </c>
      <c r="G427" s="42"/>
      <c r="H427" s="42"/>
      <c r="I427" s="223"/>
      <c r="J427" s="42"/>
      <c r="K427" s="42"/>
      <c r="L427" s="46"/>
      <c r="M427" s="261"/>
      <c r="N427" s="262"/>
      <c r="O427" s="263"/>
      <c r="P427" s="263"/>
      <c r="Q427" s="263"/>
      <c r="R427" s="263"/>
      <c r="S427" s="263"/>
      <c r="T427" s="264"/>
      <c r="U427" s="40"/>
      <c r="V427" s="40"/>
      <c r="W427" s="40"/>
      <c r="X427" s="40"/>
      <c r="Y427" s="40"/>
      <c r="Z427" s="40"/>
      <c r="AA427" s="40"/>
      <c r="AB427" s="40"/>
      <c r="AC427" s="40"/>
      <c r="AD427" s="40"/>
      <c r="AE427" s="40"/>
      <c r="AT427" s="19" t="s">
        <v>143</v>
      </c>
      <c r="AU427" s="19" t="s">
        <v>85</v>
      </c>
    </row>
    <row r="428" s="2" customFormat="1" ht="6.96" customHeight="1">
      <c r="A428" s="40"/>
      <c r="B428" s="61"/>
      <c r="C428" s="62"/>
      <c r="D428" s="62"/>
      <c r="E428" s="62"/>
      <c r="F428" s="62"/>
      <c r="G428" s="62"/>
      <c r="H428" s="62"/>
      <c r="I428" s="62"/>
      <c r="J428" s="62"/>
      <c r="K428" s="62"/>
      <c r="L428" s="46"/>
      <c r="M428" s="40"/>
      <c r="O428" s="40"/>
      <c r="P428" s="40"/>
      <c r="Q428" s="40"/>
      <c r="R428" s="40"/>
      <c r="S428" s="40"/>
      <c r="T428" s="40"/>
      <c r="U428" s="40"/>
      <c r="V428" s="40"/>
      <c r="W428" s="40"/>
      <c r="X428" s="40"/>
      <c r="Y428" s="40"/>
      <c r="Z428" s="40"/>
      <c r="AA428" s="40"/>
      <c r="AB428" s="40"/>
      <c r="AC428" s="40"/>
      <c r="AD428" s="40"/>
      <c r="AE428" s="40"/>
    </row>
  </sheetData>
  <sheetProtection sheet="1" autoFilter="0" formatColumns="0" formatRows="0" objects="1" scenarios="1" spinCount="100000" saltValue="jVBAomz3+twiUpJtfcyeT91KRz+X3Csy9uiBLP6R0z3/7WXbbYPcBnc1vJ+XmdrUNlJW9Lgcj4vVGa198YqbPg==" hashValue="VsmUddX6+6nR7PNgRpV5DFLzQ1K7qcPnxKhZhm/Pu5fllsuGUHQr2+RSOow0hb06FTHr7Ko0QKP6jofozXuqrA==" algorithmName="SHA-512" password="CC35"/>
  <autoFilter ref="C91:K427"/>
  <mergeCells count="9">
    <mergeCell ref="E7:H7"/>
    <mergeCell ref="E9:H9"/>
    <mergeCell ref="E18:H18"/>
    <mergeCell ref="E27:H27"/>
    <mergeCell ref="E48:H48"/>
    <mergeCell ref="E50:H50"/>
    <mergeCell ref="E82:H82"/>
    <mergeCell ref="E84:H84"/>
    <mergeCell ref="L2:V2"/>
  </mergeCells>
  <hyperlinks>
    <hyperlink ref="F101" r:id="rId1" display="https://podminky.urs.cz/item/CS_URS_2026_01/727111003"/>
    <hyperlink ref="F105" r:id="rId2" display="https://podminky.urs.cz/item/CS_URS_2026_01/998731312"/>
    <hyperlink ref="F157" r:id="rId3" display="https://podminky.urs.cz/item/CS_URS_2026_01/998732312"/>
    <hyperlink ref="F171" r:id="rId4" display="https://podminky.urs.cz/item/CS_URS_2026_01/733111114.cz"/>
    <hyperlink ref="F182" r:id="rId5" display="https://podminky.urs.cz/item/CS_URS_2026_01/733113117"/>
    <hyperlink ref="F187" r:id="rId6" display="https://podminky.urs.cz/item/CS_URS_2026_01/998733122"/>
    <hyperlink ref="F193" r:id="rId7" display="https://podminky.urs.cz/item/CS_URS_2026_01/734163443"/>
    <hyperlink ref="F196" r:id="rId8" display="https://podminky.urs.cz/item/CS_URS_2026_01/734163444"/>
    <hyperlink ref="F199" r:id="rId9" display="https://podminky.urs.cz/item/CS_URS_2026_01/734163445"/>
    <hyperlink ref="F202" r:id="rId10" display="https://podminky.urs.cz/item/CS_URS_2026_01/734163446"/>
    <hyperlink ref="F205" r:id="rId11" display="https://podminky.urs.cz/item/CS_URS_2026_01/734193116"/>
    <hyperlink ref="F208" r:id="rId12" display="https://podminky.urs.cz/item/CS_URS_2026_01/734211113"/>
    <hyperlink ref="F211" r:id="rId13" display="https://podminky.urs.cz/item/CS_URS_2026_01/734211119"/>
    <hyperlink ref="F214" r:id="rId14" display="https://podminky.urs.cz/item/CS_URS_2026_01/734220001"/>
    <hyperlink ref="F217" r:id="rId15" display="https://podminky.urs.cz/item/CS_URS_2026_01/734220002"/>
    <hyperlink ref="F220" r:id="rId16" display="https://podminky.urs.cz/item/CS_URS_2026_01/734220004"/>
    <hyperlink ref="F223" r:id="rId17" display="https://podminky.urs.cz/item/CS_URS_2026_01/734220105"/>
    <hyperlink ref="F226" r:id="rId18" display="https://podminky.urs.cz/item/CS_URS_2026_01/734221551"/>
    <hyperlink ref="F229" r:id="rId19" display="https://podminky.urs.cz/item/CS_URS_2026_01/734221682"/>
    <hyperlink ref="F232" r:id="rId20" display="https://podminky.urs.cz/item/CS_URS_2026_01/734242414"/>
    <hyperlink ref="F235" r:id="rId21" display="https://podminky.urs.cz/item/CS_URS_2026_01/734242415"/>
    <hyperlink ref="F238" r:id="rId22" display="https://podminky.urs.cz/item/CS_URS_2026_01/734242416"/>
    <hyperlink ref="F241" r:id="rId23" display="https://podminky.urs.cz/item/CS_URS_2026_01/734242417"/>
    <hyperlink ref="F244" r:id="rId24" display="https://podminky.urs.cz/item/CS_URS_2026_01/734261711"/>
    <hyperlink ref="F247" r:id="rId25" display="https://podminky.urs.cz/item/CS_URS_2026_01/734291123"/>
    <hyperlink ref="F250" r:id="rId26" display="https://podminky.urs.cz/item/CS_URS_2026_01/734292714"/>
    <hyperlink ref="F253" r:id="rId27" display="https://podminky.urs.cz/item/CS_URS_2026_01/734292715"/>
    <hyperlink ref="F256" r:id="rId28" display="https://podminky.urs.cz/item/CS_URS_2026_01/734292716"/>
    <hyperlink ref="F259" r:id="rId29" display="https://podminky.urs.cz/item/CS_URS_2026_01/734292717"/>
    <hyperlink ref="F262" r:id="rId30" display="https://podminky.urs.cz/item/CS_URS_2026_01/734292718"/>
    <hyperlink ref="F269" r:id="rId31" display="https://podminky.urs.cz/item/CS_URS_2026_01/734295022"/>
    <hyperlink ref="F274" r:id="rId32" display="https://podminky.urs.cz/item/CS_URS_2026_01/734295023"/>
    <hyperlink ref="F277" r:id="rId33" display="https://podminky.urs.cz/item/CS_URS_2026_01/734411114"/>
    <hyperlink ref="F280" r:id="rId34" display="https://podminky.urs.cz/item/CS_URS_2026_01/734421101"/>
    <hyperlink ref="F283" r:id="rId35" display="https://podminky.urs.cz/item/CS_URS_2026_01/998734312"/>
    <hyperlink ref="F287" r:id="rId36" display="https://podminky.urs.cz/item/CS_URS_2026_01/735111305"/>
    <hyperlink ref="F295" r:id="rId37" display="https://podminky.urs.cz/item/CS_URS_2026_01/735111308"/>
    <hyperlink ref="F300" r:id="rId38" display="https://podminky.urs.cz/item/CS_URS_2026_01/735111810"/>
    <hyperlink ref="F308" r:id="rId39" display="https://podminky.urs.cz/item/CS_URS_2026_01/735119140"/>
    <hyperlink ref="F316" r:id="rId40" display="https://podminky.urs.cz/item/CS_URS_2026_01/735191903"/>
    <hyperlink ref="F324" r:id="rId41" display="https://podminky.urs.cz/item/CS_URS_2026_01/735191905"/>
    <hyperlink ref="F331" r:id="rId42" display="https://podminky.urs.cz/item/CS_URS_2026_01/998735312"/>
    <hyperlink ref="F368" r:id="rId43" display="https://podminky.urs.cz/item/CS_URS_2026_01/783314201"/>
    <hyperlink ref="F371" r:id="rId44" display="https://podminky.urs.cz/item/CS_URS_2026_01/783315101"/>
    <hyperlink ref="F374" r:id="rId45" display="https://podminky.urs.cz/item/CS_URS_2026_01/783317101"/>
    <hyperlink ref="F377" r:id="rId46" display="https://podminky.urs.cz/item/CS_URS_2026_01/783601441"/>
    <hyperlink ref="F389" r:id="rId47" display="https://podminky.urs.cz/item/CS_URS_2026_01/783614141"/>
    <hyperlink ref="F392" r:id="rId48" display="https://podminky.urs.cz/item/CS_URS_2026_01/783617147"/>
    <hyperlink ref="F395" r:id="rId49" display="https://podminky.urs.cz/item/CS_URS_2026_01/783601711"/>
    <hyperlink ref="F398" r:id="rId50" display="https://podminky.urs.cz/item/CS_URS_2026_01/783601729"/>
    <hyperlink ref="F401" r:id="rId51" display="https://podminky.urs.cz/item/CS_URS_2026_01/783614653"/>
    <hyperlink ref="F404" r:id="rId52" display="https://podminky.urs.cz/item/CS_URS_2026_01/783614663"/>
    <hyperlink ref="F407" r:id="rId53" display="https://podminky.urs.cz/item/CS_URS_2026_01/783615551"/>
    <hyperlink ref="F410" r:id="rId54" display="https://podminky.urs.cz/item/CS_URS_2026_01/783615561"/>
    <hyperlink ref="F413" r:id="rId55" display="https://podminky.urs.cz/item/CS_URS_2026_01/783617615"/>
    <hyperlink ref="F416" r:id="rId56" display="https://podminky.urs.cz/item/CS_URS_2026_01/783617635"/>
    <hyperlink ref="F427" r:id="rId57" display="https://podminky.urs.cz/item/CS_URS_2026_01/013254000"/>
  </hyperlinks>
  <pageMargins left="0.39375" right="0.39375" top="0.39375" bottom="0.39375" header="0" footer="0"/>
  <pageSetup paperSize="9" orientation="portrait" blackAndWhite="1" fitToHeight="100"/>
  <headerFooter>
    <oddFooter>&amp;CStrana &amp;P z &amp;N</oddFooter>
  </headerFooter>
  <drawing r:id="rId58"/>
</worksheet>
</file>

<file path=xl/worksheets/sheet6.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hidden="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19" t="s">
        <v>97</v>
      </c>
    </row>
    <row r="3" s="1" customFormat="1" ht="6.96" customHeight="1">
      <c r="B3" s="130"/>
      <c r="C3" s="131"/>
      <c r="D3" s="131"/>
      <c r="E3" s="131"/>
      <c r="F3" s="131"/>
      <c r="G3" s="131"/>
      <c r="H3" s="131"/>
      <c r="I3" s="131"/>
      <c r="J3" s="131"/>
      <c r="K3" s="131"/>
      <c r="L3" s="22"/>
      <c r="AT3" s="19" t="s">
        <v>85</v>
      </c>
    </row>
    <row r="4" s="1" customFormat="1" ht="24.96" customHeight="1">
      <c r="B4" s="22"/>
      <c r="D4" s="132" t="s">
        <v>98</v>
      </c>
      <c r="L4" s="22"/>
      <c r="M4" s="133" t="s">
        <v>10</v>
      </c>
      <c r="AT4" s="19" t="s">
        <v>4</v>
      </c>
    </row>
    <row r="5" s="1" customFormat="1" ht="6.96" customHeight="1">
      <c r="B5" s="22"/>
      <c r="L5" s="22"/>
    </row>
    <row r="6" s="1" customFormat="1" ht="12" customHeight="1">
      <c r="B6" s="22"/>
      <c r="D6" s="134" t="s">
        <v>16</v>
      </c>
      <c r="L6" s="22"/>
    </row>
    <row r="7" s="1" customFormat="1" ht="16.5" customHeight="1">
      <c r="B7" s="22"/>
      <c r="E7" s="135" t="str">
        <f>'Rekapitulace stavby'!K6</f>
        <v>Sokolovna Turnov - Rekonstrukce kotelny</v>
      </c>
      <c r="F7" s="134"/>
      <c r="G7" s="134"/>
      <c r="H7" s="134"/>
      <c r="L7" s="22"/>
    </row>
    <row r="8" s="2" customFormat="1" ht="12" customHeight="1">
      <c r="A8" s="40"/>
      <c r="B8" s="46"/>
      <c r="C8" s="40"/>
      <c r="D8" s="134" t="s">
        <v>99</v>
      </c>
      <c r="E8" s="40"/>
      <c r="F8" s="40"/>
      <c r="G8" s="40"/>
      <c r="H8" s="40"/>
      <c r="I8" s="40"/>
      <c r="J8" s="40"/>
      <c r="K8" s="40"/>
      <c r="L8" s="136"/>
      <c r="S8" s="40"/>
      <c r="T8" s="40"/>
      <c r="U8" s="40"/>
      <c r="V8" s="40"/>
      <c r="W8" s="40"/>
      <c r="X8" s="40"/>
      <c r="Y8" s="40"/>
      <c r="Z8" s="40"/>
      <c r="AA8" s="40"/>
      <c r="AB8" s="40"/>
      <c r="AC8" s="40"/>
      <c r="AD8" s="40"/>
      <c r="AE8" s="40"/>
    </row>
    <row r="9" s="2" customFormat="1" ht="16.5" customHeight="1">
      <c r="A9" s="40"/>
      <c r="B9" s="46"/>
      <c r="C9" s="40"/>
      <c r="D9" s="40"/>
      <c r="E9" s="137" t="s">
        <v>1207</v>
      </c>
      <c r="F9" s="40"/>
      <c r="G9" s="40"/>
      <c r="H9" s="40"/>
      <c r="I9" s="40"/>
      <c r="J9" s="40"/>
      <c r="K9" s="40"/>
      <c r="L9" s="136"/>
      <c r="S9" s="40"/>
      <c r="T9" s="40"/>
      <c r="U9" s="40"/>
      <c r="V9" s="40"/>
      <c r="W9" s="40"/>
      <c r="X9" s="40"/>
      <c r="Y9" s="40"/>
      <c r="Z9" s="40"/>
      <c r="AA9" s="40"/>
      <c r="AB9" s="40"/>
      <c r="AC9" s="40"/>
      <c r="AD9" s="40"/>
      <c r="AE9" s="40"/>
    </row>
    <row r="10" s="2" customFormat="1">
      <c r="A10" s="40"/>
      <c r="B10" s="46"/>
      <c r="C10" s="40"/>
      <c r="D10" s="40"/>
      <c r="E10" s="40"/>
      <c r="F10" s="40"/>
      <c r="G10" s="40"/>
      <c r="H10" s="40"/>
      <c r="I10" s="40"/>
      <c r="J10" s="40"/>
      <c r="K10" s="40"/>
      <c r="L10" s="136"/>
      <c r="S10" s="40"/>
      <c r="T10" s="40"/>
      <c r="U10" s="40"/>
      <c r="V10" s="40"/>
      <c r="W10" s="40"/>
      <c r="X10" s="40"/>
      <c r="Y10" s="40"/>
      <c r="Z10" s="40"/>
      <c r="AA10" s="40"/>
      <c r="AB10" s="40"/>
      <c r="AC10" s="40"/>
      <c r="AD10" s="40"/>
      <c r="AE10" s="40"/>
    </row>
    <row r="11" s="2" customFormat="1" ht="12" customHeight="1">
      <c r="A11" s="40"/>
      <c r="B11" s="46"/>
      <c r="C11" s="40"/>
      <c r="D11" s="134" t="s">
        <v>18</v>
      </c>
      <c r="E11" s="40"/>
      <c r="F11" s="138" t="s">
        <v>19</v>
      </c>
      <c r="G11" s="40"/>
      <c r="H11" s="40"/>
      <c r="I11" s="134" t="s">
        <v>20</v>
      </c>
      <c r="J11" s="138" t="s">
        <v>19</v>
      </c>
      <c r="K11" s="40"/>
      <c r="L11" s="136"/>
      <c r="S11" s="40"/>
      <c r="T11" s="40"/>
      <c r="U11" s="40"/>
      <c r="V11" s="40"/>
      <c r="W11" s="40"/>
      <c r="X11" s="40"/>
      <c r="Y11" s="40"/>
      <c r="Z11" s="40"/>
      <c r="AA11" s="40"/>
      <c r="AB11" s="40"/>
      <c r="AC11" s="40"/>
      <c r="AD11" s="40"/>
      <c r="AE11" s="40"/>
    </row>
    <row r="12" s="2" customFormat="1" ht="12" customHeight="1">
      <c r="A12" s="40"/>
      <c r="B12" s="46"/>
      <c r="C12" s="40"/>
      <c r="D12" s="134" t="s">
        <v>21</v>
      </c>
      <c r="E12" s="40"/>
      <c r="F12" s="138" t="s">
        <v>22</v>
      </c>
      <c r="G12" s="40"/>
      <c r="H12" s="40"/>
      <c r="I12" s="134" t="s">
        <v>23</v>
      </c>
      <c r="J12" s="139" t="str">
        <f>'Rekapitulace stavby'!AN8</f>
        <v>17. 2. 2026</v>
      </c>
      <c r="K12" s="40"/>
      <c r="L12" s="136"/>
      <c r="S12" s="40"/>
      <c r="T12" s="40"/>
      <c r="U12" s="40"/>
      <c r="V12" s="40"/>
      <c r="W12" s="40"/>
      <c r="X12" s="40"/>
      <c r="Y12" s="40"/>
      <c r="Z12" s="40"/>
      <c r="AA12" s="40"/>
      <c r="AB12" s="40"/>
      <c r="AC12" s="40"/>
      <c r="AD12" s="40"/>
      <c r="AE12" s="40"/>
    </row>
    <row r="13" s="2" customFormat="1" ht="10.8" customHeight="1">
      <c r="A13" s="40"/>
      <c r="B13" s="46"/>
      <c r="C13" s="40"/>
      <c r="D13" s="40"/>
      <c r="E13" s="40"/>
      <c r="F13" s="40"/>
      <c r="G13" s="40"/>
      <c r="H13" s="40"/>
      <c r="I13" s="40"/>
      <c r="J13" s="40"/>
      <c r="K13" s="40"/>
      <c r="L13" s="136"/>
      <c r="S13" s="40"/>
      <c r="T13" s="40"/>
      <c r="U13" s="40"/>
      <c r="V13" s="40"/>
      <c r="W13" s="40"/>
      <c r="X13" s="40"/>
      <c r="Y13" s="40"/>
      <c r="Z13" s="40"/>
      <c r="AA13" s="40"/>
      <c r="AB13" s="40"/>
      <c r="AC13" s="40"/>
      <c r="AD13" s="40"/>
      <c r="AE13" s="40"/>
    </row>
    <row r="14" s="2" customFormat="1" ht="12" customHeight="1">
      <c r="A14" s="40"/>
      <c r="B14" s="46"/>
      <c r="C14" s="40"/>
      <c r="D14" s="134" t="s">
        <v>25</v>
      </c>
      <c r="E14" s="40"/>
      <c r="F14" s="40"/>
      <c r="G14" s="40"/>
      <c r="H14" s="40"/>
      <c r="I14" s="134" t="s">
        <v>26</v>
      </c>
      <c r="J14" s="138" t="s">
        <v>27</v>
      </c>
      <c r="K14" s="40"/>
      <c r="L14" s="136"/>
      <c r="S14" s="40"/>
      <c r="T14" s="40"/>
      <c r="U14" s="40"/>
      <c r="V14" s="40"/>
      <c r="W14" s="40"/>
      <c r="X14" s="40"/>
      <c r="Y14" s="40"/>
      <c r="Z14" s="40"/>
      <c r="AA14" s="40"/>
      <c r="AB14" s="40"/>
      <c r="AC14" s="40"/>
      <c r="AD14" s="40"/>
      <c r="AE14" s="40"/>
    </row>
    <row r="15" s="2" customFormat="1" ht="18" customHeight="1">
      <c r="A15" s="40"/>
      <c r="B15" s="46"/>
      <c r="C15" s="40"/>
      <c r="D15" s="40"/>
      <c r="E15" s="138" t="s">
        <v>28</v>
      </c>
      <c r="F15" s="40"/>
      <c r="G15" s="40"/>
      <c r="H15" s="40"/>
      <c r="I15" s="134" t="s">
        <v>29</v>
      </c>
      <c r="J15" s="138" t="s">
        <v>19</v>
      </c>
      <c r="K15" s="40"/>
      <c r="L15" s="136"/>
      <c r="S15" s="40"/>
      <c r="T15" s="40"/>
      <c r="U15" s="40"/>
      <c r="V15" s="40"/>
      <c r="W15" s="40"/>
      <c r="X15" s="40"/>
      <c r="Y15" s="40"/>
      <c r="Z15" s="40"/>
      <c r="AA15" s="40"/>
      <c r="AB15" s="40"/>
      <c r="AC15" s="40"/>
      <c r="AD15" s="40"/>
      <c r="AE15" s="40"/>
    </row>
    <row r="16" s="2" customFormat="1" ht="6.96" customHeight="1">
      <c r="A16" s="40"/>
      <c r="B16" s="46"/>
      <c r="C16" s="40"/>
      <c r="D16" s="40"/>
      <c r="E16" s="40"/>
      <c r="F16" s="40"/>
      <c r="G16" s="40"/>
      <c r="H16" s="40"/>
      <c r="I16" s="40"/>
      <c r="J16" s="40"/>
      <c r="K16" s="40"/>
      <c r="L16" s="136"/>
      <c r="S16" s="40"/>
      <c r="T16" s="40"/>
      <c r="U16" s="40"/>
      <c r="V16" s="40"/>
      <c r="W16" s="40"/>
      <c r="X16" s="40"/>
      <c r="Y16" s="40"/>
      <c r="Z16" s="40"/>
      <c r="AA16" s="40"/>
      <c r="AB16" s="40"/>
      <c r="AC16" s="40"/>
      <c r="AD16" s="40"/>
      <c r="AE16" s="40"/>
    </row>
    <row r="17" s="2" customFormat="1" ht="12" customHeight="1">
      <c r="A17" s="40"/>
      <c r="B17" s="46"/>
      <c r="C17" s="40"/>
      <c r="D17" s="134" t="s">
        <v>30</v>
      </c>
      <c r="E17" s="40"/>
      <c r="F17" s="40"/>
      <c r="G17" s="40"/>
      <c r="H17" s="40"/>
      <c r="I17" s="134" t="s">
        <v>26</v>
      </c>
      <c r="J17" s="35" t="str">
        <f>'Rekapitulace stavby'!AN13</f>
        <v>Vyplň údaj</v>
      </c>
      <c r="K17" s="40"/>
      <c r="L17" s="136"/>
      <c r="S17" s="40"/>
      <c r="T17" s="40"/>
      <c r="U17" s="40"/>
      <c r="V17" s="40"/>
      <c r="W17" s="40"/>
      <c r="X17" s="40"/>
      <c r="Y17" s="40"/>
      <c r="Z17" s="40"/>
      <c r="AA17" s="40"/>
      <c r="AB17" s="40"/>
      <c r="AC17" s="40"/>
      <c r="AD17" s="40"/>
      <c r="AE17" s="40"/>
    </row>
    <row r="18" s="2" customFormat="1" ht="18" customHeight="1">
      <c r="A18" s="40"/>
      <c r="B18" s="46"/>
      <c r="C18" s="40"/>
      <c r="D18" s="40"/>
      <c r="E18" s="35" t="str">
        <f>'Rekapitulace stavby'!E14</f>
        <v>Vyplň údaj</v>
      </c>
      <c r="F18" s="138"/>
      <c r="G18" s="138"/>
      <c r="H18" s="138"/>
      <c r="I18" s="134" t="s">
        <v>29</v>
      </c>
      <c r="J18" s="35" t="str">
        <f>'Rekapitulace stavby'!AN14</f>
        <v>Vyplň údaj</v>
      </c>
      <c r="K18" s="40"/>
      <c r="L18" s="136"/>
      <c r="S18" s="40"/>
      <c r="T18" s="40"/>
      <c r="U18" s="40"/>
      <c r="V18" s="40"/>
      <c r="W18" s="40"/>
      <c r="X18" s="40"/>
      <c r="Y18" s="40"/>
      <c r="Z18" s="40"/>
      <c r="AA18" s="40"/>
      <c r="AB18" s="40"/>
      <c r="AC18" s="40"/>
      <c r="AD18" s="40"/>
      <c r="AE18" s="40"/>
    </row>
    <row r="19" s="2" customFormat="1" ht="6.96" customHeight="1">
      <c r="A19" s="40"/>
      <c r="B19" s="46"/>
      <c r="C19" s="40"/>
      <c r="D19" s="40"/>
      <c r="E19" s="40"/>
      <c r="F19" s="40"/>
      <c r="G19" s="40"/>
      <c r="H19" s="40"/>
      <c r="I19" s="40"/>
      <c r="J19" s="40"/>
      <c r="K19" s="40"/>
      <c r="L19" s="136"/>
      <c r="S19" s="40"/>
      <c r="T19" s="40"/>
      <c r="U19" s="40"/>
      <c r="V19" s="40"/>
      <c r="W19" s="40"/>
      <c r="X19" s="40"/>
      <c r="Y19" s="40"/>
      <c r="Z19" s="40"/>
      <c r="AA19" s="40"/>
      <c r="AB19" s="40"/>
      <c r="AC19" s="40"/>
      <c r="AD19" s="40"/>
      <c r="AE19" s="40"/>
    </row>
    <row r="20" s="2" customFormat="1" ht="12" customHeight="1">
      <c r="A20" s="40"/>
      <c r="B20" s="46"/>
      <c r="C20" s="40"/>
      <c r="D20" s="134" t="s">
        <v>32</v>
      </c>
      <c r="E20" s="40"/>
      <c r="F20" s="40"/>
      <c r="G20" s="40"/>
      <c r="H20" s="40"/>
      <c r="I20" s="134" t="s">
        <v>26</v>
      </c>
      <c r="J20" s="138" t="s">
        <v>33</v>
      </c>
      <c r="K20" s="40"/>
      <c r="L20" s="136"/>
      <c r="S20" s="40"/>
      <c r="T20" s="40"/>
      <c r="U20" s="40"/>
      <c r="V20" s="40"/>
      <c r="W20" s="40"/>
      <c r="X20" s="40"/>
      <c r="Y20" s="40"/>
      <c r="Z20" s="40"/>
      <c r="AA20" s="40"/>
      <c r="AB20" s="40"/>
      <c r="AC20" s="40"/>
      <c r="AD20" s="40"/>
      <c r="AE20" s="40"/>
    </row>
    <row r="21" s="2" customFormat="1" ht="18" customHeight="1">
      <c r="A21" s="40"/>
      <c r="B21" s="46"/>
      <c r="C21" s="40"/>
      <c r="D21" s="40"/>
      <c r="E21" s="138" t="s">
        <v>34</v>
      </c>
      <c r="F21" s="40"/>
      <c r="G21" s="40"/>
      <c r="H21" s="40"/>
      <c r="I21" s="134" t="s">
        <v>29</v>
      </c>
      <c r="J21" s="138" t="s">
        <v>35</v>
      </c>
      <c r="K21" s="40"/>
      <c r="L21" s="136"/>
      <c r="S21" s="40"/>
      <c r="T21" s="40"/>
      <c r="U21" s="40"/>
      <c r="V21" s="40"/>
      <c r="W21" s="40"/>
      <c r="X21" s="40"/>
      <c r="Y21" s="40"/>
      <c r="Z21" s="40"/>
      <c r="AA21" s="40"/>
      <c r="AB21" s="40"/>
      <c r="AC21" s="40"/>
      <c r="AD21" s="40"/>
      <c r="AE21" s="40"/>
    </row>
    <row r="22" s="2" customFormat="1" ht="6.96" customHeight="1">
      <c r="A22" s="40"/>
      <c r="B22" s="46"/>
      <c r="C22" s="40"/>
      <c r="D22" s="40"/>
      <c r="E22" s="40"/>
      <c r="F22" s="40"/>
      <c r="G22" s="40"/>
      <c r="H22" s="40"/>
      <c r="I22" s="40"/>
      <c r="J22" s="40"/>
      <c r="K22" s="40"/>
      <c r="L22" s="136"/>
      <c r="S22" s="40"/>
      <c r="T22" s="40"/>
      <c r="U22" s="40"/>
      <c r="V22" s="40"/>
      <c r="W22" s="40"/>
      <c r="X22" s="40"/>
      <c r="Y22" s="40"/>
      <c r="Z22" s="40"/>
      <c r="AA22" s="40"/>
      <c r="AB22" s="40"/>
      <c r="AC22" s="40"/>
      <c r="AD22" s="40"/>
      <c r="AE22" s="40"/>
    </row>
    <row r="23" s="2" customFormat="1" ht="12" customHeight="1">
      <c r="A23" s="40"/>
      <c r="B23" s="46"/>
      <c r="C23" s="40"/>
      <c r="D23" s="134" t="s">
        <v>37</v>
      </c>
      <c r="E23" s="40"/>
      <c r="F23" s="40"/>
      <c r="G23" s="40"/>
      <c r="H23" s="40"/>
      <c r="I23" s="134" t="s">
        <v>26</v>
      </c>
      <c r="J23" s="138" t="str">
        <f>IF('Rekapitulace stavby'!AN19="","",'Rekapitulace stavby'!AN19)</f>
        <v/>
      </c>
      <c r="K23" s="40"/>
      <c r="L23" s="136"/>
      <c r="S23" s="40"/>
      <c r="T23" s="40"/>
      <c r="U23" s="40"/>
      <c r="V23" s="40"/>
      <c r="W23" s="40"/>
      <c r="X23" s="40"/>
      <c r="Y23" s="40"/>
      <c r="Z23" s="40"/>
      <c r="AA23" s="40"/>
      <c r="AB23" s="40"/>
      <c r="AC23" s="40"/>
      <c r="AD23" s="40"/>
      <c r="AE23" s="40"/>
    </row>
    <row r="24" s="2" customFormat="1" ht="18" customHeight="1">
      <c r="A24" s="40"/>
      <c r="B24" s="46"/>
      <c r="C24" s="40"/>
      <c r="D24" s="40"/>
      <c r="E24" s="138" t="str">
        <f>IF('Rekapitulace stavby'!E20="","",'Rekapitulace stavby'!E20)</f>
        <v xml:space="preserve"> </v>
      </c>
      <c r="F24" s="40"/>
      <c r="G24" s="40"/>
      <c r="H24" s="40"/>
      <c r="I24" s="134" t="s">
        <v>29</v>
      </c>
      <c r="J24" s="138" t="str">
        <f>IF('Rekapitulace stavby'!AN20="","",'Rekapitulace stavby'!AN20)</f>
        <v/>
      </c>
      <c r="K24" s="40"/>
      <c r="L24" s="136"/>
      <c r="S24" s="40"/>
      <c r="T24" s="40"/>
      <c r="U24" s="40"/>
      <c r="V24" s="40"/>
      <c r="W24" s="40"/>
      <c r="X24" s="40"/>
      <c r="Y24" s="40"/>
      <c r="Z24" s="40"/>
      <c r="AA24" s="40"/>
      <c r="AB24" s="40"/>
      <c r="AC24" s="40"/>
      <c r="AD24" s="40"/>
      <c r="AE24" s="40"/>
    </row>
    <row r="25" s="2" customFormat="1" ht="6.96" customHeight="1">
      <c r="A25" s="40"/>
      <c r="B25" s="46"/>
      <c r="C25" s="40"/>
      <c r="D25" s="40"/>
      <c r="E25" s="40"/>
      <c r="F25" s="40"/>
      <c r="G25" s="40"/>
      <c r="H25" s="40"/>
      <c r="I25" s="40"/>
      <c r="J25" s="40"/>
      <c r="K25" s="40"/>
      <c r="L25" s="136"/>
      <c r="S25" s="40"/>
      <c r="T25" s="40"/>
      <c r="U25" s="40"/>
      <c r="V25" s="40"/>
      <c r="W25" s="40"/>
      <c r="X25" s="40"/>
      <c r="Y25" s="40"/>
      <c r="Z25" s="40"/>
      <c r="AA25" s="40"/>
      <c r="AB25" s="40"/>
      <c r="AC25" s="40"/>
      <c r="AD25" s="40"/>
      <c r="AE25" s="40"/>
    </row>
    <row r="26" s="2" customFormat="1" ht="12" customHeight="1">
      <c r="A26" s="40"/>
      <c r="B26" s="46"/>
      <c r="C26" s="40"/>
      <c r="D26" s="134" t="s">
        <v>39</v>
      </c>
      <c r="E26" s="40"/>
      <c r="F26" s="40"/>
      <c r="G26" s="40"/>
      <c r="H26" s="40"/>
      <c r="I26" s="40"/>
      <c r="J26" s="40"/>
      <c r="K26" s="40"/>
      <c r="L26" s="136"/>
      <c r="S26" s="40"/>
      <c r="T26" s="40"/>
      <c r="U26" s="40"/>
      <c r="V26" s="40"/>
      <c r="W26" s="40"/>
      <c r="X26" s="40"/>
      <c r="Y26" s="40"/>
      <c r="Z26" s="40"/>
      <c r="AA26" s="40"/>
      <c r="AB26" s="40"/>
      <c r="AC26" s="40"/>
      <c r="AD26" s="40"/>
      <c r="AE26" s="40"/>
    </row>
    <row r="27" s="8" customFormat="1" ht="16.5" customHeight="1">
      <c r="A27" s="140"/>
      <c r="B27" s="141"/>
      <c r="C27" s="140"/>
      <c r="D27" s="140"/>
      <c r="E27" s="142" t="s">
        <v>19</v>
      </c>
      <c r="F27" s="142"/>
      <c r="G27" s="142"/>
      <c r="H27" s="142"/>
      <c r="I27" s="140"/>
      <c r="J27" s="140"/>
      <c r="K27" s="140"/>
      <c r="L27" s="143"/>
      <c r="S27" s="140"/>
      <c r="T27" s="140"/>
      <c r="U27" s="140"/>
      <c r="V27" s="140"/>
      <c r="W27" s="140"/>
      <c r="X27" s="140"/>
      <c r="Y27" s="140"/>
      <c r="Z27" s="140"/>
      <c r="AA27" s="140"/>
      <c r="AB27" s="140"/>
      <c r="AC27" s="140"/>
      <c r="AD27" s="140"/>
      <c r="AE27" s="140"/>
    </row>
    <row r="28" s="2" customFormat="1" ht="6.96" customHeight="1">
      <c r="A28" s="40"/>
      <c r="B28" s="46"/>
      <c r="C28" s="40"/>
      <c r="D28" s="40"/>
      <c r="E28" s="40"/>
      <c r="F28" s="40"/>
      <c r="G28" s="40"/>
      <c r="H28" s="40"/>
      <c r="I28" s="40"/>
      <c r="J28" s="40"/>
      <c r="K28" s="40"/>
      <c r="L28" s="136"/>
      <c r="S28" s="40"/>
      <c r="T28" s="40"/>
      <c r="U28" s="40"/>
      <c r="V28" s="40"/>
      <c r="W28" s="40"/>
      <c r="X28" s="40"/>
      <c r="Y28" s="40"/>
      <c r="Z28" s="40"/>
      <c r="AA28" s="40"/>
      <c r="AB28" s="40"/>
      <c r="AC28" s="40"/>
      <c r="AD28" s="40"/>
      <c r="AE28" s="40"/>
    </row>
    <row r="29" s="2" customFormat="1" ht="6.96" customHeight="1">
      <c r="A29" s="40"/>
      <c r="B29" s="46"/>
      <c r="C29" s="40"/>
      <c r="D29" s="144"/>
      <c r="E29" s="144"/>
      <c r="F29" s="144"/>
      <c r="G29" s="144"/>
      <c r="H29" s="144"/>
      <c r="I29" s="144"/>
      <c r="J29" s="144"/>
      <c r="K29" s="144"/>
      <c r="L29" s="136"/>
      <c r="S29" s="40"/>
      <c r="T29" s="40"/>
      <c r="U29" s="40"/>
      <c r="V29" s="40"/>
      <c r="W29" s="40"/>
      <c r="X29" s="40"/>
      <c r="Y29" s="40"/>
      <c r="Z29" s="40"/>
      <c r="AA29" s="40"/>
      <c r="AB29" s="40"/>
      <c r="AC29" s="40"/>
      <c r="AD29" s="40"/>
      <c r="AE29" s="40"/>
    </row>
    <row r="30" s="2" customFormat="1" ht="25.44" customHeight="1">
      <c r="A30" s="40"/>
      <c r="B30" s="46"/>
      <c r="C30" s="40"/>
      <c r="D30" s="145" t="s">
        <v>41</v>
      </c>
      <c r="E30" s="40"/>
      <c r="F30" s="40"/>
      <c r="G30" s="40"/>
      <c r="H30" s="40"/>
      <c r="I30" s="40"/>
      <c r="J30" s="146">
        <f>ROUND(J81, 2)</f>
        <v>0</v>
      </c>
      <c r="K30" s="40"/>
      <c r="L30" s="136"/>
      <c r="S30" s="40"/>
      <c r="T30" s="40"/>
      <c r="U30" s="40"/>
      <c r="V30" s="40"/>
      <c r="W30" s="40"/>
      <c r="X30" s="40"/>
      <c r="Y30" s="40"/>
      <c r="Z30" s="40"/>
      <c r="AA30" s="40"/>
      <c r="AB30" s="40"/>
      <c r="AC30" s="40"/>
      <c r="AD30" s="40"/>
      <c r="AE30" s="40"/>
    </row>
    <row r="31" s="2" customFormat="1" ht="6.96" customHeight="1">
      <c r="A31" s="40"/>
      <c r="B31" s="46"/>
      <c r="C31" s="40"/>
      <c r="D31" s="144"/>
      <c r="E31" s="144"/>
      <c r="F31" s="144"/>
      <c r="G31" s="144"/>
      <c r="H31" s="144"/>
      <c r="I31" s="144"/>
      <c r="J31" s="144"/>
      <c r="K31" s="144"/>
      <c r="L31" s="136"/>
      <c r="S31" s="40"/>
      <c r="T31" s="40"/>
      <c r="U31" s="40"/>
      <c r="V31" s="40"/>
      <c r="W31" s="40"/>
      <c r="X31" s="40"/>
      <c r="Y31" s="40"/>
      <c r="Z31" s="40"/>
      <c r="AA31" s="40"/>
      <c r="AB31" s="40"/>
      <c r="AC31" s="40"/>
      <c r="AD31" s="40"/>
      <c r="AE31" s="40"/>
    </row>
    <row r="32" s="2" customFormat="1" ht="14.4" customHeight="1">
      <c r="A32" s="40"/>
      <c r="B32" s="46"/>
      <c r="C32" s="40"/>
      <c r="D32" s="40"/>
      <c r="E32" s="40"/>
      <c r="F32" s="147" t="s">
        <v>43</v>
      </c>
      <c r="G32" s="40"/>
      <c r="H32" s="40"/>
      <c r="I32" s="147" t="s">
        <v>42</v>
      </c>
      <c r="J32" s="147" t="s">
        <v>44</v>
      </c>
      <c r="K32" s="40"/>
      <c r="L32" s="136"/>
      <c r="S32" s="40"/>
      <c r="T32" s="40"/>
      <c r="U32" s="40"/>
      <c r="V32" s="40"/>
      <c r="W32" s="40"/>
      <c r="X32" s="40"/>
      <c r="Y32" s="40"/>
      <c r="Z32" s="40"/>
      <c r="AA32" s="40"/>
      <c r="AB32" s="40"/>
      <c r="AC32" s="40"/>
      <c r="AD32" s="40"/>
      <c r="AE32" s="40"/>
    </row>
    <row r="33" s="2" customFormat="1" ht="14.4" customHeight="1">
      <c r="A33" s="40"/>
      <c r="B33" s="46"/>
      <c r="C33" s="40"/>
      <c r="D33" s="148" t="s">
        <v>45</v>
      </c>
      <c r="E33" s="134" t="s">
        <v>46</v>
      </c>
      <c r="F33" s="149">
        <f>ROUND((SUM(BE81:BE85)),  2)</f>
        <v>0</v>
      </c>
      <c r="G33" s="40"/>
      <c r="H33" s="40"/>
      <c r="I33" s="150">
        <v>0.20999999999999999</v>
      </c>
      <c r="J33" s="149">
        <f>ROUND(((SUM(BE81:BE85))*I33),  2)</f>
        <v>0</v>
      </c>
      <c r="K33" s="40"/>
      <c r="L33" s="136"/>
      <c r="S33" s="40"/>
      <c r="T33" s="40"/>
      <c r="U33" s="40"/>
      <c r="V33" s="40"/>
      <c r="W33" s="40"/>
      <c r="X33" s="40"/>
      <c r="Y33" s="40"/>
      <c r="Z33" s="40"/>
      <c r="AA33" s="40"/>
      <c r="AB33" s="40"/>
      <c r="AC33" s="40"/>
      <c r="AD33" s="40"/>
      <c r="AE33" s="40"/>
    </row>
    <row r="34" s="2" customFormat="1" ht="14.4" customHeight="1">
      <c r="A34" s="40"/>
      <c r="B34" s="46"/>
      <c r="C34" s="40"/>
      <c r="D34" s="40"/>
      <c r="E34" s="134" t="s">
        <v>47</v>
      </c>
      <c r="F34" s="149">
        <f>ROUND((SUM(BF81:BF85)),  2)</f>
        <v>0</v>
      </c>
      <c r="G34" s="40"/>
      <c r="H34" s="40"/>
      <c r="I34" s="150">
        <v>0.12</v>
      </c>
      <c r="J34" s="149">
        <f>ROUND(((SUM(BF81:BF85))*I34),  2)</f>
        <v>0</v>
      </c>
      <c r="K34" s="40"/>
      <c r="L34" s="136"/>
      <c r="S34" s="40"/>
      <c r="T34" s="40"/>
      <c r="U34" s="40"/>
      <c r="V34" s="40"/>
      <c r="W34" s="40"/>
      <c r="X34" s="40"/>
      <c r="Y34" s="40"/>
      <c r="Z34" s="40"/>
      <c r="AA34" s="40"/>
      <c r="AB34" s="40"/>
      <c r="AC34" s="40"/>
      <c r="AD34" s="40"/>
      <c r="AE34" s="40"/>
    </row>
    <row r="35" hidden="1" s="2" customFormat="1" ht="14.4" customHeight="1">
      <c r="A35" s="40"/>
      <c r="B35" s="46"/>
      <c r="C35" s="40"/>
      <c r="D35" s="40"/>
      <c r="E35" s="134" t="s">
        <v>48</v>
      </c>
      <c r="F35" s="149">
        <f>ROUND((SUM(BG81:BG85)),  2)</f>
        <v>0</v>
      </c>
      <c r="G35" s="40"/>
      <c r="H35" s="40"/>
      <c r="I35" s="150">
        <v>0.20999999999999999</v>
      </c>
      <c r="J35" s="149">
        <f>0</f>
        <v>0</v>
      </c>
      <c r="K35" s="40"/>
      <c r="L35" s="136"/>
      <c r="S35" s="40"/>
      <c r="T35" s="40"/>
      <c r="U35" s="40"/>
      <c r="V35" s="40"/>
      <c r="W35" s="40"/>
      <c r="X35" s="40"/>
      <c r="Y35" s="40"/>
      <c r="Z35" s="40"/>
      <c r="AA35" s="40"/>
      <c r="AB35" s="40"/>
      <c r="AC35" s="40"/>
      <c r="AD35" s="40"/>
      <c r="AE35" s="40"/>
    </row>
    <row r="36" hidden="1" s="2" customFormat="1" ht="14.4" customHeight="1">
      <c r="A36" s="40"/>
      <c r="B36" s="46"/>
      <c r="C36" s="40"/>
      <c r="D36" s="40"/>
      <c r="E36" s="134" t="s">
        <v>49</v>
      </c>
      <c r="F36" s="149">
        <f>ROUND((SUM(BH81:BH85)),  2)</f>
        <v>0</v>
      </c>
      <c r="G36" s="40"/>
      <c r="H36" s="40"/>
      <c r="I36" s="150">
        <v>0.12</v>
      </c>
      <c r="J36" s="149">
        <f>0</f>
        <v>0</v>
      </c>
      <c r="K36" s="40"/>
      <c r="L36" s="136"/>
      <c r="S36" s="40"/>
      <c r="T36" s="40"/>
      <c r="U36" s="40"/>
      <c r="V36" s="40"/>
      <c r="W36" s="40"/>
      <c r="X36" s="40"/>
      <c r="Y36" s="40"/>
      <c r="Z36" s="40"/>
      <c r="AA36" s="40"/>
      <c r="AB36" s="40"/>
      <c r="AC36" s="40"/>
      <c r="AD36" s="40"/>
      <c r="AE36" s="40"/>
    </row>
    <row r="37" hidden="1" s="2" customFormat="1" ht="14.4" customHeight="1">
      <c r="A37" s="40"/>
      <c r="B37" s="46"/>
      <c r="C37" s="40"/>
      <c r="D37" s="40"/>
      <c r="E37" s="134" t="s">
        <v>50</v>
      </c>
      <c r="F37" s="149">
        <f>ROUND((SUM(BI81:BI85)),  2)</f>
        <v>0</v>
      </c>
      <c r="G37" s="40"/>
      <c r="H37" s="40"/>
      <c r="I37" s="150">
        <v>0</v>
      </c>
      <c r="J37" s="149">
        <f>0</f>
        <v>0</v>
      </c>
      <c r="K37" s="40"/>
      <c r="L37" s="136"/>
      <c r="S37" s="40"/>
      <c r="T37" s="40"/>
      <c r="U37" s="40"/>
      <c r="V37" s="40"/>
      <c r="W37" s="40"/>
      <c r="X37" s="40"/>
      <c r="Y37" s="40"/>
      <c r="Z37" s="40"/>
      <c r="AA37" s="40"/>
      <c r="AB37" s="40"/>
      <c r="AC37" s="40"/>
      <c r="AD37" s="40"/>
      <c r="AE37" s="40"/>
    </row>
    <row r="38" s="2" customFormat="1" ht="6.96" customHeight="1">
      <c r="A38" s="40"/>
      <c r="B38" s="46"/>
      <c r="C38" s="40"/>
      <c r="D38" s="40"/>
      <c r="E38" s="40"/>
      <c r="F38" s="40"/>
      <c r="G38" s="40"/>
      <c r="H38" s="40"/>
      <c r="I38" s="40"/>
      <c r="J38" s="40"/>
      <c r="K38" s="40"/>
      <c r="L38" s="136"/>
      <c r="S38" s="40"/>
      <c r="T38" s="40"/>
      <c r="U38" s="40"/>
      <c r="V38" s="40"/>
      <c r="W38" s="40"/>
      <c r="X38" s="40"/>
      <c r="Y38" s="40"/>
      <c r="Z38" s="40"/>
      <c r="AA38" s="40"/>
      <c r="AB38" s="40"/>
      <c r="AC38" s="40"/>
      <c r="AD38" s="40"/>
      <c r="AE38" s="40"/>
    </row>
    <row r="39" s="2" customFormat="1" ht="25.44" customHeight="1">
      <c r="A39" s="40"/>
      <c r="B39" s="46"/>
      <c r="C39" s="151"/>
      <c r="D39" s="152" t="s">
        <v>51</v>
      </c>
      <c r="E39" s="153"/>
      <c r="F39" s="153"/>
      <c r="G39" s="154" t="s">
        <v>52</v>
      </c>
      <c r="H39" s="155" t="s">
        <v>53</v>
      </c>
      <c r="I39" s="153"/>
      <c r="J39" s="156">
        <f>SUM(J30:J37)</f>
        <v>0</v>
      </c>
      <c r="K39" s="157"/>
      <c r="L39" s="136"/>
      <c r="S39" s="40"/>
      <c r="T39" s="40"/>
      <c r="U39" s="40"/>
      <c r="V39" s="40"/>
      <c r="W39" s="40"/>
      <c r="X39" s="40"/>
      <c r="Y39" s="40"/>
      <c r="Z39" s="40"/>
      <c r="AA39" s="40"/>
      <c r="AB39" s="40"/>
      <c r="AC39" s="40"/>
      <c r="AD39" s="40"/>
      <c r="AE39" s="40"/>
    </row>
    <row r="40" s="2" customFormat="1" ht="14.4" customHeight="1">
      <c r="A40" s="40"/>
      <c r="B40" s="158"/>
      <c r="C40" s="159"/>
      <c r="D40" s="159"/>
      <c r="E40" s="159"/>
      <c r="F40" s="159"/>
      <c r="G40" s="159"/>
      <c r="H40" s="159"/>
      <c r="I40" s="159"/>
      <c r="J40" s="159"/>
      <c r="K40" s="159"/>
      <c r="L40" s="136"/>
      <c r="S40" s="40"/>
      <c r="T40" s="40"/>
      <c r="U40" s="40"/>
      <c r="V40" s="40"/>
      <c r="W40" s="40"/>
      <c r="X40" s="40"/>
      <c r="Y40" s="40"/>
      <c r="Z40" s="40"/>
      <c r="AA40" s="40"/>
      <c r="AB40" s="40"/>
      <c r="AC40" s="40"/>
      <c r="AD40" s="40"/>
      <c r="AE40" s="40"/>
    </row>
    <row r="44" s="2" customFormat="1" ht="6.96" customHeight="1">
      <c r="A44" s="40"/>
      <c r="B44" s="160"/>
      <c r="C44" s="161"/>
      <c r="D44" s="161"/>
      <c r="E44" s="161"/>
      <c r="F44" s="161"/>
      <c r="G44" s="161"/>
      <c r="H44" s="161"/>
      <c r="I44" s="161"/>
      <c r="J44" s="161"/>
      <c r="K44" s="161"/>
      <c r="L44" s="136"/>
      <c r="S44" s="40"/>
      <c r="T44" s="40"/>
      <c r="U44" s="40"/>
      <c r="V44" s="40"/>
      <c r="W44" s="40"/>
      <c r="X44" s="40"/>
      <c r="Y44" s="40"/>
      <c r="Z44" s="40"/>
      <c r="AA44" s="40"/>
      <c r="AB44" s="40"/>
      <c r="AC44" s="40"/>
      <c r="AD44" s="40"/>
      <c r="AE44" s="40"/>
    </row>
    <row r="45" s="2" customFormat="1" ht="24.96" customHeight="1">
      <c r="A45" s="40"/>
      <c r="B45" s="41"/>
      <c r="C45" s="25" t="s">
        <v>101</v>
      </c>
      <c r="D45" s="42"/>
      <c r="E45" s="42"/>
      <c r="F45" s="42"/>
      <c r="G45" s="42"/>
      <c r="H45" s="42"/>
      <c r="I45" s="42"/>
      <c r="J45" s="42"/>
      <c r="K45" s="42"/>
      <c r="L45" s="136"/>
      <c r="S45" s="40"/>
      <c r="T45" s="40"/>
      <c r="U45" s="40"/>
      <c r="V45" s="40"/>
      <c r="W45" s="40"/>
      <c r="X45" s="40"/>
      <c r="Y45" s="40"/>
      <c r="Z45" s="40"/>
      <c r="AA45" s="40"/>
      <c r="AB45" s="40"/>
      <c r="AC45" s="40"/>
      <c r="AD45" s="40"/>
      <c r="AE45" s="40"/>
    </row>
    <row r="46" s="2" customFormat="1" ht="6.96" customHeight="1">
      <c r="A46" s="40"/>
      <c r="B46" s="41"/>
      <c r="C46" s="42"/>
      <c r="D46" s="42"/>
      <c r="E46" s="42"/>
      <c r="F46" s="42"/>
      <c r="G46" s="42"/>
      <c r="H46" s="42"/>
      <c r="I46" s="42"/>
      <c r="J46" s="42"/>
      <c r="K46" s="42"/>
      <c r="L46" s="136"/>
      <c r="S46" s="40"/>
      <c r="T46" s="40"/>
      <c r="U46" s="40"/>
      <c r="V46" s="40"/>
      <c r="W46" s="40"/>
      <c r="X46" s="40"/>
      <c r="Y46" s="40"/>
      <c r="Z46" s="40"/>
      <c r="AA46" s="40"/>
      <c r="AB46" s="40"/>
      <c r="AC46" s="40"/>
      <c r="AD46" s="40"/>
      <c r="AE46" s="40"/>
    </row>
    <row r="47" s="2" customFormat="1" ht="12" customHeight="1">
      <c r="A47" s="40"/>
      <c r="B47" s="41"/>
      <c r="C47" s="34" t="s">
        <v>16</v>
      </c>
      <c r="D47" s="42"/>
      <c r="E47" s="42"/>
      <c r="F47" s="42"/>
      <c r="G47" s="42"/>
      <c r="H47" s="42"/>
      <c r="I47" s="42"/>
      <c r="J47" s="42"/>
      <c r="K47" s="42"/>
      <c r="L47" s="136"/>
      <c r="S47" s="40"/>
      <c r="T47" s="40"/>
      <c r="U47" s="40"/>
      <c r="V47" s="40"/>
      <c r="W47" s="40"/>
      <c r="X47" s="40"/>
      <c r="Y47" s="40"/>
      <c r="Z47" s="40"/>
      <c r="AA47" s="40"/>
      <c r="AB47" s="40"/>
      <c r="AC47" s="40"/>
      <c r="AD47" s="40"/>
      <c r="AE47" s="40"/>
    </row>
    <row r="48" s="2" customFormat="1" ht="16.5" customHeight="1">
      <c r="A48" s="40"/>
      <c r="B48" s="41"/>
      <c r="C48" s="42"/>
      <c r="D48" s="42"/>
      <c r="E48" s="162" t="str">
        <f>E7</f>
        <v>Sokolovna Turnov - Rekonstrukce kotelny</v>
      </c>
      <c r="F48" s="34"/>
      <c r="G48" s="34"/>
      <c r="H48" s="34"/>
      <c r="I48" s="42"/>
      <c r="J48" s="42"/>
      <c r="K48" s="42"/>
      <c r="L48" s="136"/>
      <c r="S48" s="40"/>
      <c r="T48" s="40"/>
      <c r="U48" s="40"/>
      <c r="V48" s="40"/>
      <c r="W48" s="40"/>
      <c r="X48" s="40"/>
      <c r="Y48" s="40"/>
      <c r="Z48" s="40"/>
      <c r="AA48" s="40"/>
      <c r="AB48" s="40"/>
      <c r="AC48" s="40"/>
      <c r="AD48" s="40"/>
      <c r="AE48" s="40"/>
    </row>
    <row r="49" s="2" customFormat="1" ht="12" customHeight="1">
      <c r="A49" s="40"/>
      <c r="B49" s="41"/>
      <c r="C49" s="34" t="s">
        <v>99</v>
      </c>
      <c r="D49" s="42"/>
      <c r="E49" s="42"/>
      <c r="F49" s="42"/>
      <c r="G49" s="42"/>
      <c r="H49" s="42"/>
      <c r="I49" s="42"/>
      <c r="J49" s="42"/>
      <c r="K49" s="42"/>
      <c r="L49" s="136"/>
      <c r="S49" s="40"/>
      <c r="T49" s="40"/>
      <c r="U49" s="40"/>
      <c r="V49" s="40"/>
      <c r="W49" s="40"/>
      <c r="X49" s="40"/>
      <c r="Y49" s="40"/>
      <c r="Z49" s="40"/>
      <c r="AA49" s="40"/>
      <c r="AB49" s="40"/>
      <c r="AC49" s="40"/>
      <c r="AD49" s="40"/>
      <c r="AE49" s="40"/>
    </row>
    <row r="50" s="2" customFormat="1" ht="16.5" customHeight="1">
      <c r="A50" s="40"/>
      <c r="B50" s="41"/>
      <c r="C50" s="42"/>
      <c r="D50" s="42"/>
      <c r="E50" s="71" t="str">
        <f>E9</f>
        <v>25061-EL - 25061-EL - Elektroinstalace</v>
      </c>
      <c r="F50" s="42"/>
      <c r="G50" s="42"/>
      <c r="H50" s="42"/>
      <c r="I50" s="42"/>
      <c r="J50" s="42"/>
      <c r="K50" s="42"/>
      <c r="L50" s="136"/>
      <c r="S50" s="40"/>
      <c r="T50" s="40"/>
      <c r="U50" s="40"/>
      <c r="V50" s="40"/>
      <c r="W50" s="40"/>
      <c r="X50" s="40"/>
      <c r="Y50" s="40"/>
      <c r="Z50" s="40"/>
      <c r="AA50" s="40"/>
      <c r="AB50" s="40"/>
      <c r="AC50" s="40"/>
      <c r="AD50" s="40"/>
      <c r="AE50" s="40"/>
    </row>
    <row r="51" s="2" customFormat="1" ht="6.96" customHeight="1">
      <c r="A51" s="40"/>
      <c r="B51" s="41"/>
      <c r="C51" s="42"/>
      <c r="D51" s="42"/>
      <c r="E51" s="42"/>
      <c r="F51" s="42"/>
      <c r="G51" s="42"/>
      <c r="H51" s="42"/>
      <c r="I51" s="42"/>
      <c r="J51" s="42"/>
      <c r="K51" s="42"/>
      <c r="L51" s="136"/>
      <c r="S51" s="40"/>
      <c r="T51" s="40"/>
      <c r="U51" s="40"/>
      <c r="V51" s="40"/>
      <c r="W51" s="40"/>
      <c r="X51" s="40"/>
      <c r="Y51" s="40"/>
      <c r="Z51" s="40"/>
      <c r="AA51" s="40"/>
      <c r="AB51" s="40"/>
      <c r="AC51" s="40"/>
      <c r="AD51" s="40"/>
      <c r="AE51" s="40"/>
    </row>
    <row r="52" s="2" customFormat="1" ht="12" customHeight="1">
      <c r="A52" s="40"/>
      <c r="B52" s="41"/>
      <c r="C52" s="34" t="s">
        <v>21</v>
      </c>
      <c r="D52" s="42"/>
      <c r="E52" s="42"/>
      <c r="F52" s="29" t="str">
        <f>F12</f>
        <v>Skálova 540, Turnov</v>
      </c>
      <c r="G52" s="42"/>
      <c r="H52" s="42"/>
      <c r="I52" s="34" t="s">
        <v>23</v>
      </c>
      <c r="J52" s="74" t="str">
        <f>IF(J12="","",J12)</f>
        <v>17. 2. 2026</v>
      </c>
      <c r="K52" s="42"/>
      <c r="L52" s="136"/>
      <c r="S52" s="40"/>
      <c r="T52" s="40"/>
      <c r="U52" s="40"/>
      <c r="V52" s="40"/>
      <c r="W52" s="40"/>
      <c r="X52" s="40"/>
      <c r="Y52" s="40"/>
      <c r="Z52" s="40"/>
      <c r="AA52" s="40"/>
      <c r="AB52" s="40"/>
      <c r="AC52" s="40"/>
      <c r="AD52" s="40"/>
      <c r="AE52" s="40"/>
    </row>
    <row r="53" s="2" customFormat="1" ht="6.96" customHeight="1">
      <c r="A53" s="40"/>
      <c r="B53" s="41"/>
      <c r="C53" s="42"/>
      <c r="D53" s="42"/>
      <c r="E53" s="42"/>
      <c r="F53" s="42"/>
      <c r="G53" s="42"/>
      <c r="H53" s="42"/>
      <c r="I53" s="42"/>
      <c r="J53" s="42"/>
      <c r="K53" s="42"/>
      <c r="L53" s="136"/>
      <c r="S53" s="40"/>
      <c r="T53" s="40"/>
      <c r="U53" s="40"/>
      <c r="V53" s="40"/>
      <c r="W53" s="40"/>
      <c r="X53" s="40"/>
      <c r="Y53" s="40"/>
      <c r="Z53" s="40"/>
      <c r="AA53" s="40"/>
      <c r="AB53" s="40"/>
      <c r="AC53" s="40"/>
      <c r="AD53" s="40"/>
      <c r="AE53" s="40"/>
    </row>
    <row r="54" s="2" customFormat="1" ht="25.65" customHeight="1">
      <c r="A54" s="40"/>
      <c r="B54" s="41"/>
      <c r="C54" s="34" t="s">
        <v>25</v>
      </c>
      <c r="D54" s="42"/>
      <c r="E54" s="42"/>
      <c r="F54" s="29" t="str">
        <f>E15</f>
        <v>TJ Sokol Turnov, Skálova 540,Turnov</v>
      </c>
      <c r="G54" s="42"/>
      <c r="H54" s="42"/>
      <c r="I54" s="34" t="s">
        <v>32</v>
      </c>
      <c r="J54" s="38" t="str">
        <f>E21</f>
        <v>PROFES PROJEKT spol. s r.o.</v>
      </c>
      <c r="K54" s="42"/>
      <c r="L54" s="136"/>
      <c r="S54" s="40"/>
      <c r="T54" s="40"/>
      <c r="U54" s="40"/>
      <c r="V54" s="40"/>
      <c r="W54" s="40"/>
      <c r="X54" s="40"/>
      <c r="Y54" s="40"/>
      <c r="Z54" s="40"/>
      <c r="AA54" s="40"/>
      <c r="AB54" s="40"/>
      <c r="AC54" s="40"/>
      <c r="AD54" s="40"/>
      <c r="AE54" s="40"/>
    </row>
    <row r="55" s="2" customFormat="1" ht="15.15" customHeight="1">
      <c r="A55" s="40"/>
      <c r="B55" s="41"/>
      <c r="C55" s="34" t="s">
        <v>30</v>
      </c>
      <c r="D55" s="42"/>
      <c r="E55" s="42"/>
      <c r="F55" s="29" t="str">
        <f>IF(E18="","",E18)</f>
        <v>Vyplň údaj</v>
      </c>
      <c r="G55" s="42"/>
      <c r="H55" s="42"/>
      <c r="I55" s="34" t="s">
        <v>37</v>
      </c>
      <c r="J55" s="38" t="str">
        <f>E24</f>
        <v xml:space="preserve"> </v>
      </c>
      <c r="K55" s="42"/>
      <c r="L55" s="136"/>
      <c r="S55" s="40"/>
      <c r="T55" s="40"/>
      <c r="U55" s="40"/>
      <c r="V55" s="40"/>
      <c r="W55" s="40"/>
      <c r="X55" s="40"/>
      <c r="Y55" s="40"/>
      <c r="Z55" s="40"/>
      <c r="AA55" s="40"/>
      <c r="AB55" s="40"/>
      <c r="AC55" s="40"/>
      <c r="AD55" s="40"/>
      <c r="AE55" s="40"/>
    </row>
    <row r="56" s="2" customFormat="1" ht="10.32" customHeight="1">
      <c r="A56" s="40"/>
      <c r="B56" s="41"/>
      <c r="C56" s="42"/>
      <c r="D56" s="42"/>
      <c r="E56" s="42"/>
      <c r="F56" s="42"/>
      <c r="G56" s="42"/>
      <c r="H56" s="42"/>
      <c r="I56" s="42"/>
      <c r="J56" s="42"/>
      <c r="K56" s="42"/>
      <c r="L56" s="136"/>
      <c r="S56" s="40"/>
      <c r="T56" s="40"/>
      <c r="U56" s="40"/>
      <c r="V56" s="40"/>
      <c r="W56" s="40"/>
      <c r="X56" s="40"/>
      <c r="Y56" s="40"/>
      <c r="Z56" s="40"/>
      <c r="AA56" s="40"/>
      <c r="AB56" s="40"/>
      <c r="AC56" s="40"/>
      <c r="AD56" s="40"/>
      <c r="AE56" s="40"/>
    </row>
    <row r="57" s="2" customFormat="1" ht="29.28" customHeight="1">
      <c r="A57" s="40"/>
      <c r="B57" s="41"/>
      <c r="C57" s="163" t="s">
        <v>102</v>
      </c>
      <c r="D57" s="164"/>
      <c r="E57" s="164"/>
      <c r="F57" s="164"/>
      <c r="G57" s="164"/>
      <c r="H57" s="164"/>
      <c r="I57" s="164"/>
      <c r="J57" s="165" t="s">
        <v>103</v>
      </c>
      <c r="K57" s="164"/>
      <c r="L57" s="136"/>
      <c r="S57" s="40"/>
      <c r="T57" s="40"/>
      <c r="U57" s="40"/>
      <c r="V57" s="40"/>
      <c r="W57" s="40"/>
      <c r="X57" s="40"/>
      <c r="Y57" s="40"/>
      <c r="Z57" s="40"/>
      <c r="AA57" s="40"/>
      <c r="AB57" s="40"/>
      <c r="AC57" s="40"/>
      <c r="AD57" s="40"/>
      <c r="AE57" s="40"/>
    </row>
    <row r="58" s="2" customFormat="1" ht="10.32" customHeight="1">
      <c r="A58" s="40"/>
      <c r="B58" s="41"/>
      <c r="C58" s="42"/>
      <c r="D58" s="42"/>
      <c r="E58" s="42"/>
      <c r="F58" s="42"/>
      <c r="G58" s="42"/>
      <c r="H58" s="42"/>
      <c r="I58" s="42"/>
      <c r="J58" s="42"/>
      <c r="K58" s="42"/>
      <c r="L58" s="136"/>
      <c r="S58" s="40"/>
      <c r="T58" s="40"/>
      <c r="U58" s="40"/>
      <c r="V58" s="40"/>
      <c r="W58" s="40"/>
      <c r="X58" s="40"/>
      <c r="Y58" s="40"/>
      <c r="Z58" s="40"/>
      <c r="AA58" s="40"/>
      <c r="AB58" s="40"/>
      <c r="AC58" s="40"/>
      <c r="AD58" s="40"/>
      <c r="AE58" s="40"/>
    </row>
    <row r="59" s="2" customFormat="1" ht="22.8" customHeight="1">
      <c r="A59" s="40"/>
      <c r="B59" s="41"/>
      <c r="C59" s="166" t="s">
        <v>73</v>
      </c>
      <c r="D59" s="42"/>
      <c r="E59" s="42"/>
      <c r="F59" s="42"/>
      <c r="G59" s="42"/>
      <c r="H59" s="42"/>
      <c r="I59" s="42"/>
      <c r="J59" s="104">
        <f>J81</f>
        <v>0</v>
      </c>
      <c r="K59" s="42"/>
      <c r="L59" s="136"/>
      <c r="S59" s="40"/>
      <c r="T59" s="40"/>
      <c r="U59" s="40"/>
      <c r="V59" s="40"/>
      <c r="W59" s="40"/>
      <c r="X59" s="40"/>
      <c r="Y59" s="40"/>
      <c r="Z59" s="40"/>
      <c r="AA59" s="40"/>
      <c r="AB59" s="40"/>
      <c r="AC59" s="40"/>
      <c r="AD59" s="40"/>
      <c r="AE59" s="40"/>
      <c r="AU59" s="19" t="s">
        <v>104</v>
      </c>
    </row>
    <row r="60" s="9" customFormat="1" ht="24.96" customHeight="1">
      <c r="A60" s="9"/>
      <c r="B60" s="167"/>
      <c r="C60" s="168"/>
      <c r="D60" s="169" t="s">
        <v>110</v>
      </c>
      <c r="E60" s="170"/>
      <c r="F60" s="170"/>
      <c r="G60" s="170"/>
      <c r="H60" s="170"/>
      <c r="I60" s="170"/>
      <c r="J60" s="171">
        <f>J82</f>
        <v>0</v>
      </c>
      <c r="K60" s="168"/>
      <c r="L60" s="172"/>
      <c r="S60" s="9"/>
      <c r="T60" s="9"/>
      <c r="U60" s="9"/>
      <c r="V60" s="9"/>
      <c r="W60" s="9"/>
      <c r="X60" s="9"/>
      <c r="Y60" s="9"/>
      <c r="Z60" s="9"/>
      <c r="AA60" s="9"/>
      <c r="AB60" s="9"/>
      <c r="AC60" s="9"/>
      <c r="AD60" s="9"/>
      <c r="AE60" s="9"/>
    </row>
    <row r="61" s="10" customFormat="1" ht="19.92" customHeight="1">
      <c r="A61" s="10"/>
      <c r="B61" s="173"/>
      <c r="C61" s="174"/>
      <c r="D61" s="175" t="s">
        <v>1208</v>
      </c>
      <c r="E61" s="176"/>
      <c r="F61" s="176"/>
      <c r="G61" s="176"/>
      <c r="H61" s="176"/>
      <c r="I61" s="176"/>
      <c r="J61" s="177">
        <f>J83</f>
        <v>0</v>
      </c>
      <c r="K61" s="174"/>
      <c r="L61" s="178"/>
      <c r="S61" s="10"/>
      <c r="T61" s="10"/>
      <c r="U61" s="10"/>
      <c r="V61" s="10"/>
      <c r="W61" s="10"/>
      <c r="X61" s="10"/>
      <c r="Y61" s="10"/>
      <c r="Z61" s="10"/>
      <c r="AA61" s="10"/>
      <c r="AB61" s="10"/>
      <c r="AC61" s="10"/>
      <c r="AD61" s="10"/>
      <c r="AE61" s="10"/>
    </row>
    <row r="62" s="2" customFormat="1" ht="21.84" customHeight="1">
      <c r="A62" s="40"/>
      <c r="B62" s="41"/>
      <c r="C62" s="42"/>
      <c r="D62" s="42"/>
      <c r="E62" s="42"/>
      <c r="F62" s="42"/>
      <c r="G62" s="42"/>
      <c r="H62" s="42"/>
      <c r="I62" s="42"/>
      <c r="J62" s="42"/>
      <c r="K62" s="42"/>
      <c r="L62" s="136"/>
      <c r="S62" s="40"/>
      <c r="T62" s="40"/>
      <c r="U62" s="40"/>
      <c r="V62" s="40"/>
      <c r="W62" s="40"/>
      <c r="X62" s="40"/>
      <c r="Y62" s="40"/>
      <c r="Z62" s="40"/>
      <c r="AA62" s="40"/>
      <c r="AB62" s="40"/>
      <c r="AC62" s="40"/>
      <c r="AD62" s="40"/>
      <c r="AE62" s="40"/>
    </row>
    <row r="63" s="2" customFormat="1" ht="6.96" customHeight="1">
      <c r="A63" s="40"/>
      <c r="B63" s="61"/>
      <c r="C63" s="62"/>
      <c r="D63" s="62"/>
      <c r="E63" s="62"/>
      <c r="F63" s="62"/>
      <c r="G63" s="62"/>
      <c r="H63" s="62"/>
      <c r="I63" s="62"/>
      <c r="J63" s="62"/>
      <c r="K63" s="62"/>
      <c r="L63" s="136"/>
      <c r="S63" s="40"/>
      <c r="T63" s="40"/>
      <c r="U63" s="40"/>
      <c r="V63" s="40"/>
      <c r="W63" s="40"/>
      <c r="X63" s="40"/>
      <c r="Y63" s="40"/>
      <c r="Z63" s="40"/>
      <c r="AA63" s="40"/>
      <c r="AB63" s="40"/>
      <c r="AC63" s="40"/>
      <c r="AD63" s="40"/>
      <c r="AE63" s="40"/>
    </row>
    <row r="67" s="2" customFormat="1" ht="6.96" customHeight="1">
      <c r="A67" s="40"/>
      <c r="B67" s="63"/>
      <c r="C67" s="64"/>
      <c r="D67" s="64"/>
      <c r="E67" s="64"/>
      <c r="F67" s="64"/>
      <c r="G67" s="64"/>
      <c r="H67" s="64"/>
      <c r="I67" s="64"/>
      <c r="J67" s="64"/>
      <c r="K67" s="64"/>
      <c r="L67" s="136"/>
      <c r="S67" s="40"/>
      <c r="T67" s="40"/>
      <c r="U67" s="40"/>
      <c r="V67" s="40"/>
      <c r="W67" s="40"/>
      <c r="X67" s="40"/>
      <c r="Y67" s="40"/>
      <c r="Z67" s="40"/>
      <c r="AA67" s="40"/>
      <c r="AB67" s="40"/>
      <c r="AC67" s="40"/>
      <c r="AD67" s="40"/>
      <c r="AE67" s="40"/>
    </row>
    <row r="68" s="2" customFormat="1" ht="24.96" customHeight="1">
      <c r="A68" s="40"/>
      <c r="B68" s="41"/>
      <c r="C68" s="25" t="s">
        <v>117</v>
      </c>
      <c r="D68" s="42"/>
      <c r="E68" s="42"/>
      <c r="F68" s="42"/>
      <c r="G68" s="42"/>
      <c r="H68" s="42"/>
      <c r="I68" s="42"/>
      <c r="J68" s="42"/>
      <c r="K68" s="42"/>
      <c r="L68" s="136"/>
      <c r="S68" s="40"/>
      <c r="T68" s="40"/>
      <c r="U68" s="40"/>
      <c r="V68" s="40"/>
      <c r="W68" s="40"/>
      <c r="X68" s="40"/>
      <c r="Y68" s="40"/>
      <c r="Z68" s="40"/>
      <c r="AA68" s="40"/>
      <c r="AB68" s="40"/>
      <c r="AC68" s="40"/>
      <c r="AD68" s="40"/>
      <c r="AE68" s="40"/>
    </row>
    <row r="69" s="2" customFormat="1" ht="6.96" customHeight="1">
      <c r="A69" s="40"/>
      <c r="B69" s="41"/>
      <c r="C69" s="42"/>
      <c r="D69" s="42"/>
      <c r="E69" s="42"/>
      <c r="F69" s="42"/>
      <c r="G69" s="42"/>
      <c r="H69" s="42"/>
      <c r="I69" s="42"/>
      <c r="J69" s="42"/>
      <c r="K69" s="42"/>
      <c r="L69" s="136"/>
      <c r="S69" s="40"/>
      <c r="T69" s="40"/>
      <c r="U69" s="40"/>
      <c r="V69" s="40"/>
      <c r="W69" s="40"/>
      <c r="X69" s="40"/>
      <c r="Y69" s="40"/>
      <c r="Z69" s="40"/>
      <c r="AA69" s="40"/>
      <c r="AB69" s="40"/>
      <c r="AC69" s="40"/>
      <c r="AD69" s="40"/>
      <c r="AE69" s="40"/>
    </row>
    <row r="70" s="2" customFormat="1" ht="12" customHeight="1">
      <c r="A70" s="40"/>
      <c r="B70" s="41"/>
      <c r="C70" s="34" t="s">
        <v>16</v>
      </c>
      <c r="D70" s="42"/>
      <c r="E70" s="42"/>
      <c r="F70" s="42"/>
      <c r="G70" s="42"/>
      <c r="H70" s="42"/>
      <c r="I70" s="42"/>
      <c r="J70" s="42"/>
      <c r="K70" s="42"/>
      <c r="L70" s="136"/>
      <c r="S70" s="40"/>
      <c r="T70" s="40"/>
      <c r="U70" s="40"/>
      <c r="V70" s="40"/>
      <c r="W70" s="40"/>
      <c r="X70" s="40"/>
      <c r="Y70" s="40"/>
      <c r="Z70" s="40"/>
      <c r="AA70" s="40"/>
      <c r="AB70" s="40"/>
      <c r="AC70" s="40"/>
      <c r="AD70" s="40"/>
      <c r="AE70" s="40"/>
    </row>
    <row r="71" s="2" customFormat="1" ht="16.5" customHeight="1">
      <c r="A71" s="40"/>
      <c r="B71" s="41"/>
      <c r="C71" s="42"/>
      <c r="D71" s="42"/>
      <c r="E71" s="162" t="str">
        <f>E7</f>
        <v>Sokolovna Turnov - Rekonstrukce kotelny</v>
      </c>
      <c r="F71" s="34"/>
      <c r="G71" s="34"/>
      <c r="H71" s="34"/>
      <c r="I71" s="42"/>
      <c r="J71" s="42"/>
      <c r="K71" s="42"/>
      <c r="L71" s="136"/>
      <c r="S71" s="40"/>
      <c r="T71" s="40"/>
      <c r="U71" s="40"/>
      <c r="V71" s="40"/>
      <c r="W71" s="40"/>
      <c r="X71" s="40"/>
      <c r="Y71" s="40"/>
      <c r="Z71" s="40"/>
      <c r="AA71" s="40"/>
      <c r="AB71" s="40"/>
      <c r="AC71" s="40"/>
      <c r="AD71" s="40"/>
      <c r="AE71" s="40"/>
    </row>
    <row r="72" s="2" customFormat="1" ht="12" customHeight="1">
      <c r="A72" s="40"/>
      <c r="B72" s="41"/>
      <c r="C72" s="34" t="s">
        <v>99</v>
      </c>
      <c r="D72" s="42"/>
      <c r="E72" s="42"/>
      <c r="F72" s="42"/>
      <c r="G72" s="42"/>
      <c r="H72" s="42"/>
      <c r="I72" s="42"/>
      <c r="J72" s="42"/>
      <c r="K72" s="42"/>
      <c r="L72" s="136"/>
      <c r="S72" s="40"/>
      <c r="T72" s="40"/>
      <c r="U72" s="40"/>
      <c r="V72" s="40"/>
      <c r="W72" s="40"/>
      <c r="X72" s="40"/>
      <c r="Y72" s="40"/>
      <c r="Z72" s="40"/>
      <c r="AA72" s="40"/>
      <c r="AB72" s="40"/>
      <c r="AC72" s="40"/>
      <c r="AD72" s="40"/>
      <c r="AE72" s="40"/>
    </row>
    <row r="73" s="2" customFormat="1" ht="16.5" customHeight="1">
      <c r="A73" s="40"/>
      <c r="B73" s="41"/>
      <c r="C73" s="42"/>
      <c r="D73" s="42"/>
      <c r="E73" s="71" t="str">
        <f>E9</f>
        <v>25061-EL - 25061-EL - Elektroinstalace</v>
      </c>
      <c r="F73" s="42"/>
      <c r="G73" s="42"/>
      <c r="H73" s="42"/>
      <c r="I73" s="42"/>
      <c r="J73" s="42"/>
      <c r="K73" s="42"/>
      <c r="L73" s="136"/>
      <c r="S73" s="40"/>
      <c r="T73" s="40"/>
      <c r="U73" s="40"/>
      <c r="V73" s="40"/>
      <c r="W73" s="40"/>
      <c r="X73" s="40"/>
      <c r="Y73" s="40"/>
      <c r="Z73" s="40"/>
      <c r="AA73" s="40"/>
      <c r="AB73" s="40"/>
      <c r="AC73" s="40"/>
      <c r="AD73" s="40"/>
      <c r="AE73" s="40"/>
    </row>
    <row r="74" s="2" customFormat="1" ht="6.96" customHeight="1">
      <c r="A74" s="40"/>
      <c r="B74" s="41"/>
      <c r="C74" s="42"/>
      <c r="D74" s="42"/>
      <c r="E74" s="42"/>
      <c r="F74" s="42"/>
      <c r="G74" s="42"/>
      <c r="H74" s="42"/>
      <c r="I74" s="42"/>
      <c r="J74" s="42"/>
      <c r="K74" s="42"/>
      <c r="L74" s="136"/>
      <c r="S74" s="40"/>
      <c r="T74" s="40"/>
      <c r="U74" s="40"/>
      <c r="V74" s="40"/>
      <c r="W74" s="40"/>
      <c r="X74" s="40"/>
      <c r="Y74" s="40"/>
      <c r="Z74" s="40"/>
      <c r="AA74" s="40"/>
      <c r="AB74" s="40"/>
      <c r="AC74" s="40"/>
      <c r="AD74" s="40"/>
      <c r="AE74" s="40"/>
    </row>
    <row r="75" s="2" customFormat="1" ht="12" customHeight="1">
      <c r="A75" s="40"/>
      <c r="B75" s="41"/>
      <c r="C75" s="34" t="s">
        <v>21</v>
      </c>
      <c r="D75" s="42"/>
      <c r="E75" s="42"/>
      <c r="F75" s="29" t="str">
        <f>F12</f>
        <v>Skálova 540, Turnov</v>
      </c>
      <c r="G75" s="42"/>
      <c r="H75" s="42"/>
      <c r="I75" s="34" t="s">
        <v>23</v>
      </c>
      <c r="J75" s="74" t="str">
        <f>IF(J12="","",J12)</f>
        <v>17. 2. 2026</v>
      </c>
      <c r="K75" s="42"/>
      <c r="L75" s="136"/>
      <c r="S75" s="40"/>
      <c r="T75" s="40"/>
      <c r="U75" s="40"/>
      <c r="V75" s="40"/>
      <c r="W75" s="40"/>
      <c r="X75" s="40"/>
      <c r="Y75" s="40"/>
      <c r="Z75" s="40"/>
      <c r="AA75" s="40"/>
      <c r="AB75" s="40"/>
      <c r="AC75" s="40"/>
      <c r="AD75" s="40"/>
      <c r="AE75" s="40"/>
    </row>
    <row r="76" s="2" customFormat="1" ht="6.96" customHeight="1">
      <c r="A76" s="40"/>
      <c r="B76" s="41"/>
      <c r="C76" s="42"/>
      <c r="D76" s="42"/>
      <c r="E76" s="42"/>
      <c r="F76" s="42"/>
      <c r="G76" s="42"/>
      <c r="H76" s="42"/>
      <c r="I76" s="42"/>
      <c r="J76" s="42"/>
      <c r="K76" s="42"/>
      <c r="L76" s="136"/>
      <c r="S76" s="40"/>
      <c r="T76" s="40"/>
      <c r="U76" s="40"/>
      <c r="V76" s="40"/>
      <c r="W76" s="40"/>
      <c r="X76" s="40"/>
      <c r="Y76" s="40"/>
      <c r="Z76" s="40"/>
      <c r="AA76" s="40"/>
      <c r="AB76" s="40"/>
      <c r="AC76" s="40"/>
      <c r="AD76" s="40"/>
      <c r="AE76" s="40"/>
    </row>
    <row r="77" s="2" customFormat="1" ht="25.65" customHeight="1">
      <c r="A77" s="40"/>
      <c r="B77" s="41"/>
      <c r="C77" s="34" t="s">
        <v>25</v>
      </c>
      <c r="D77" s="42"/>
      <c r="E77" s="42"/>
      <c r="F77" s="29" t="str">
        <f>E15</f>
        <v>TJ Sokol Turnov, Skálova 540,Turnov</v>
      </c>
      <c r="G77" s="42"/>
      <c r="H77" s="42"/>
      <c r="I77" s="34" t="s">
        <v>32</v>
      </c>
      <c r="J77" s="38" t="str">
        <f>E21</f>
        <v>PROFES PROJEKT spol. s r.o.</v>
      </c>
      <c r="K77" s="42"/>
      <c r="L77" s="136"/>
      <c r="S77" s="40"/>
      <c r="T77" s="40"/>
      <c r="U77" s="40"/>
      <c r="V77" s="40"/>
      <c r="W77" s="40"/>
      <c r="X77" s="40"/>
      <c r="Y77" s="40"/>
      <c r="Z77" s="40"/>
      <c r="AA77" s="40"/>
      <c r="AB77" s="40"/>
      <c r="AC77" s="40"/>
      <c r="AD77" s="40"/>
      <c r="AE77" s="40"/>
    </row>
    <row r="78" s="2" customFormat="1" ht="15.15" customHeight="1">
      <c r="A78" s="40"/>
      <c r="B78" s="41"/>
      <c r="C78" s="34" t="s">
        <v>30</v>
      </c>
      <c r="D78" s="42"/>
      <c r="E78" s="42"/>
      <c r="F78" s="29" t="str">
        <f>IF(E18="","",E18)</f>
        <v>Vyplň údaj</v>
      </c>
      <c r="G78" s="42"/>
      <c r="H78" s="42"/>
      <c r="I78" s="34" t="s">
        <v>37</v>
      </c>
      <c r="J78" s="38" t="str">
        <f>E24</f>
        <v xml:space="preserve"> </v>
      </c>
      <c r="K78" s="42"/>
      <c r="L78" s="136"/>
      <c r="S78" s="40"/>
      <c r="T78" s="40"/>
      <c r="U78" s="40"/>
      <c r="V78" s="40"/>
      <c r="W78" s="40"/>
      <c r="X78" s="40"/>
      <c r="Y78" s="40"/>
      <c r="Z78" s="40"/>
      <c r="AA78" s="40"/>
      <c r="AB78" s="40"/>
      <c r="AC78" s="40"/>
      <c r="AD78" s="40"/>
      <c r="AE78" s="40"/>
    </row>
    <row r="79" s="2" customFormat="1" ht="10.32" customHeight="1">
      <c r="A79" s="40"/>
      <c r="B79" s="41"/>
      <c r="C79" s="42"/>
      <c r="D79" s="42"/>
      <c r="E79" s="42"/>
      <c r="F79" s="42"/>
      <c r="G79" s="42"/>
      <c r="H79" s="42"/>
      <c r="I79" s="42"/>
      <c r="J79" s="42"/>
      <c r="K79" s="42"/>
      <c r="L79" s="136"/>
      <c r="S79" s="40"/>
      <c r="T79" s="40"/>
      <c r="U79" s="40"/>
      <c r="V79" s="40"/>
      <c r="W79" s="40"/>
      <c r="X79" s="40"/>
      <c r="Y79" s="40"/>
      <c r="Z79" s="40"/>
      <c r="AA79" s="40"/>
      <c r="AB79" s="40"/>
      <c r="AC79" s="40"/>
      <c r="AD79" s="40"/>
      <c r="AE79" s="40"/>
    </row>
    <row r="80" s="11" customFormat="1" ht="29.28" customHeight="1">
      <c r="A80" s="179"/>
      <c r="B80" s="180"/>
      <c r="C80" s="181" t="s">
        <v>118</v>
      </c>
      <c r="D80" s="182" t="s">
        <v>60</v>
      </c>
      <c r="E80" s="182" t="s">
        <v>56</v>
      </c>
      <c r="F80" s="182" t="s">
        <v>57</v>
      </c>
      <c r="G80" s="182" t="s">
        <v>119</v>
      </c>
      <c r="H80" s="182" t="s">
        <v>120</v>
      </c>
      <c r="I80" s="182" t="s">
        <v>121</v>
      </c>
      <c r="J80" s="183" t="s">
        <v>103</v>
      </c>
      <c r="K80" s="184" t="s">
        <v>122</v>
      </c>
      <c r="L80" s="185"/>
      <c r="M80" s="94" t="s">
        <v>19</v>
      </c>
      <c r="N80" s="95" t="s">
        <v>45</v>
      </c>
      <c r="O80" s="95" t="s">
        <v>123</v>
      </c>
      <c r="P80" s="95" t="s">
        <v>124</v>
      </c>
      <c r="Q80" s="95" t="s">
        <v>125</v>
      </c>
      <c r="R80" s="95" t="s">
        <v>126</v>
      </c>
      <c r="S80" s="95" t="s">
        <v>127</v>
      </c>
      <c r="T80" s="96" t="s">
        <v>128</v>
      </c>
      <c r="U80" s="179"/>
      <c r="V80" s="179"/>
      <c r="W80" s="179"/>
      <c r="X80" s="179"/>
      <c r="Y80" s="179"/>
      <c r="Z80" s="179"/>
      <c r="AA80" s="179"/>
      <c r="AB80" s="179"/>
      <c r="AC80" s="179"/>
      <c r="AD80" s="179"/>
      <c r="AE80" s="179"/>
    </row>
    <row r="81" s="2" customFormat="1" ht="22.8" customHeight="1">
      <c r="A81" s="40"/>
      <c r="B81" s="41"/>
      <c r="C81" s="101" t="s">
        <v>129</v>
      </c>
      <c r="D81" s="42"/>
      <c r="E81" s="42"/>
      <c r="F81" s="42"/>
      <c r="G81" s="42"/>
      <c r="H81" s="42"/>
      <c r="I81" s="42"/>
      <c r="J81" s="186">
        <f>BK81</f>
        <v>0</v>
      </c>
      <c r="K81" s="42"/>
      <c r="L81" s="46"/>
      <c r="M81" s="97"/>
      <c r="N81" s="187"/>
      <c r="O81" s="98"/>
      <c r="P81" s="188">
        <f>P82</f>
        <v>0</v>
      </c>
      <c r="Q81" s="98"/>
      <c r="R81" s="188">
        <f>R82</f>
        <v>0</v>
      </c>
      <c r="S81" s="98"/>
      <c r="T81" s="189">
        <f>T82</f>
        <v>0</v>
      </c>
      <c r="U81" s="40"/>
      <c r="V81" s="40"/>
      <c r="W81" s="40"/>
      <c r="X81" s="40"/>
      <c r="Y81" s="40"/>
      <c r="Z81" s="40"/>
      <c r="AA81" s="40"/>
      <c r="AB81" s="40"/>
      <c r="AC81" s="40"/>
      <c r="AD81" s="40"/>
      <c r="AE81" s="40"/>
      <c r="AT81" s="19" t="s">
        <v>74</v>
      </c>
      <c r="AU81" s="19" t="s">
        <v>104</v>
      </c>
      <c r="BK81" s="190">
        <f>BK82</f>
        <v>0</v>
      </c>
    </row>
    <row r="82" s="12" customFormat="1" ht="25.92" customHeight="1">
      <c r="A82" s="12"/>
      <c r="B82" s="191"/>
      <c r="C82" s="192"/>
      <c r="D82" s="193" t="s">
        <v>74</v>
      </c>
      <c r="E82" s="194" t="s">
        <v>214</v>
      </c>
      <c r="F82" s="194" t="s">
        <v>215</v>
      </c>
      <c r="G82" s="192"/>
      <c r="H82" s="192"/>
      <c r="I82" s="195"/>
      <c r="J82" s="196">
        <f>BK82</f>
        <v>0</v>
      </c>
      <c r="K82" s="192"/>
      <c r="L82" s="197"/>
      <c r="M82" s="198"/>
      <c r="N82" s="199"/>
      <c r="O82" s="199"/>
      <c r="P82" s="200">
        <f>P83</f>
        <v>0</v>
      </c>
      <c r="Q82" s="199"/>
      <c r="R82" s="200">
        <f>R83</f>
        <v>0</v>
      </c>
      <c r="S82" s="199"/>
      <c r="T82" s="201">
        <f>T83</f>
        <v>0</v>
      </c>
      <c r="U82" s="12"/>
      <c r="V82" s="12"/>
      <c r="W82" s="12"/>
      <c r="X82" s="12"/>
      <c r="Y82" s="12"/>
      <c r="Z82" s="12"/>
      <c r="AA82" s="12"/>
      <c r="AB82" s="12"/>
      <c r="AC82" s="12"/>
      <c r="AD82" s="12"/>
      <c r="AE82" s="12"/>
      <c r="AR82" s="202" t="s">
        <v>85</v>
      </c>
      <c r="AT82" s="203" t="s">
        <v>74</v>
      </c>
      <c r="AU82" s="203" t="s">
        <v>75</v>
      </c>
      <c r="AY82" s="202" t="s">
        <v>132</v>
      </c>
      <c r="BK82" s="204">
        <f>BK83</f>
        <v>0</v>
      </c>
    </row>
    <row r="83" s="12" customFormat="1" ht="22.8" customHeight="1">
      <c r="A83" s="12"/>
      <c r="B83" s="191"/>
      <c r="C83" s="192"/>
      <c r="D83" s="193" t="s">
        <v>74</v>
      </c>
      <c r="E83" s="205" t="s">
        <v>1209</v>
      </c>
      <c r="F83" s="205" t="s">
        <v>1210</v>
      </c>
      <c r="G83" s="192"/>
      <c r="H83" s="192"/>
      <c r="I83" s="195"/>
      <c r="J83" s="206">
        <f>BK83</f>
        <v>0</v>
      </c>
      <c r="K83" s="192"/>
      <c r="L83" s="197"/>
      <c r="M83" s="198"/>
      <c r="N83" s="199"/>
      <c r="O83" s="199"/>
      <c r="P83" s="200">
        <f>SUM(P84:P85)</f>
        <v>0</v>
      </c>
      <c r="Q83" s="199"/>
      <c r="R83" s="200">
        <f>SUM(R84:R85)</f>
        <v>0</v>
      </c>
      <c r="S83" s="199"/>
      <c r="T83" s="201">
        <f>SUM(T84:T85)</f>
        <v>0</v>
      </c>
      <c r="U83" s="12"/>
      <c r="V83" s="12"/>
      <c r="W83" s="12"/>
      <c r="X83" s="12"/>
      <c r="Y83" s="12"/>
      <c r="Z83" s="12"/>
      <c r="AA83" s="12"/>
      <c r="AB83" s="12"/>
      <c r="AC83" s="12"/>
      <c r="AD83" s="12"/>
      <c r="AE83" s="12"/>
      <c r="AR83" s="202" t="s">
        <v>85</v>
      </c>
      <c r="AT83" s="203" t="s">
        <v>74</v>
      </c>
      <c r="AU83" s="203" t="s">
        <v>83</v>
      </c>
      <c r="AY83" s="202" t="s">
        <v>132</v>
      </c>
      <c r="BK83" s="204">
        <f>SUM(BK84:BK85)</f>
        <v>0</v>
      </c>
    </row>
    <row r="84" s="2" customFormat="1" ht="16.5" customHeight="1">
      <c r="A84" s="40"/>
      <c r="B84" s="41"/>
      <c r="C84" s="207" t="s">
        <v>83</v>
      </c>
      <c r="D84" s="207" t="s">
        <v>140</v>
      </c>
      <c r="E84" s="208" t="s">
        <v>1211</v>
      </c>
      <c r="F84" s="209" t="s">
        <v>1212</v>
      </c>
      <c r="G84" s="210" t="s">
        <v>151</v>
      </c>
      <c r="H84" s="211">
        <v>1</v>
      </c>
      <c r="I84" s="212"/>
      <c r="J84" s="213">
        <f>ROUND(I84*H84,2)</f>
        <v>0</v>
      </c>
      <c r="K84" s="214"/>
      <c r="L84" s="46"/>
      <c r="M84" s="215" t="s">
        <v>19</v>
      </c>
      <c r="N84" s="216" t="s">
        <v>46</v>
      </c>
      <c r="O84" s="86"/>
      <c r="P84" s="217">
        <f>O84*H84</f>
        <v>0</v>
      </c>
      <c r="Q84" s="217">
        <v>0</v>
      </c>
      <c r="R84" s="217">
        <f>Q84*H84</f>
        <v>0</v>
      </c>
      <c r="S84" s="217">
        <v>0</v>
      </c>
      <c r="T84" s="218">
        <f>S84*H84</f>
        <v>0</v>
      </c>
      <c r="U84" s="40"/>
      <c r="V84" s="40"/>
      <c r="W84" s="40"/>
      <c r="X84" s="40"/>
      <c r="Y84" s="40"/>
      <c r="Z84" s="40"/>
      <c r="AA84" s="40"/>
      <c r="AB84" s="40"/>
      <c r="AC84" s="40"/>
      <c r="AD84" s="40"/>
      <c r="AE84" s="40"/>
      <c r="AR84" s="219" t="s">
        <v>220</v>
      </c>
      <c r="AT84" s="219" t="s">
        <v>140</v>
      </c>
      <c r="AU84" s="219" t="s">
        <v>85</v>
      </c>
      <c r="AY84" s="19" t="s">
        <v>132</v>
      </c>
      <c r="BE84" s="220">
        <f>IF(N84="základní",J84,0)</f>
        <v>0</v>
      </c>
      <c r="BF84" s="220">
        <f>IF(N84="snížená",J84,0)</f>
        <v>0</v>
      </c>
      <c r="BG84" s="220">
        <f>IF(N84="zákl. přenesená",J84,0)</f>
        <v>0</v>
      </c>
      <c r="BH84" s="220">
        <f>IF(N84="sníž. přenesená",J84,0)</f>
        <v>0</v>
      </c>
      <c r="BI84" s="220">
        <f>IF(N84="nulová",J84,0)</f>
        <v>0</v>
      </c>
      <c r="BJ84" s="19" t="s">
        <v>83</v>
      </c>
      <c r="BK84" s="220">
        <f>ROUND(I84*H84,2)</f>
        <v>0</v>
      </c>
      <c r="BL84" s="19" t="s">
        <v>220</v>
      </c>
      <c r="BM84" s="219" t="s">
        <v>1213</v>
      </c>
    </row>
    <row r="85" s="2" customFormat="1">
      <c r="A85" s="40"/>
      <c r="B85" s="41"/>
      <c r="C85" s="42"/>
      <c r="D85" s="221" t="s">
        <v>142</v>
      </c>
      <c r="E85" s="42"/>
      <c r="F85" s="222" t="s">
        <v>1214</v>
      </c>
      <c r="G85" s="42"/>
      <c r="H85" s="42"/>
      <c r="I85" s="223"/>
      <c r="J85" s="42"/>
      <c r="K85" s="42"/>
      <c r="L85" s="46"/>
      <c r="M85" s="261"/>
      <c r="N85" s="262"/>
      <c r="O85" s="263"/>
      <c r="P85" s="263"/>
      <c r="Q85" s="263"/>
      <c r="R85" s="263"/>
      <c r="S85" s="263"/>
      <c r="T85" s="264"/>
      <c r="U85" s="40"/>
      <c r="V85" s="40"/>
      <c r="W85" s="40"/>
      <c r="X85" s="40"/>
      <c r="Y85" s="40"/>
      <c r="Z85" s="40"/>
      <c r="AA85" s="40"/>
      <c r="AB85" s="40"/>
      <c r="AC85" s="40"/>
      <c r="AD85" s="40"/>
      <c r="AE85" s="40"/>
      <c r="AT85" s="19" t="s">
        <v>142</v>
      </c>
      <c r="AU85" s="19" t="s">
        <v>85</v>
      </c>
    </row>
    <row r="86" s="2" customFormat="1" ht="6.96" customHeight="1">
      <c r="A86" s="40"/>
      <c r="B86" s="61"/>
      <c r="C86" s="62"/>
      <c r="D86" s="62"/>
      <c r="E86" s="62"/>
      <c r="F86" s="62"/>
      <c r="G86" s="62"/>
      <c r="H86" s="62"/>
      <c r="I86" s="62"/>
      <c r="J86" s="62"/>
      <c r="K86" s="62"/>
      <c r="L86" s="46"/>
      <c r="M86" s="40"/>
      <c r="O86" s="40"/>
      <c r="P86" s="40"/>
      <c r="Q86" s="40"/>
      <c r="R86" s="40"/>
      <c r="S86" s="40"/>
      <c r="T86" s="40"/>
      <c r="U86" s="40"/>
      <c r="V86" s="40"/>
      <c r="W86" s="40"/>
      <c r="X86" s="40"/>
      <c r="Y86" s="40"/>
      <c r="Z86" s="40"/>
      <c r="AA86" s="40"/>
      <c r="AB86" s="40"/>
      <c r="AC86" s="40"/>
      <c r="AD86" s="40"/>
      <c r="AE86" s="40"/>
    </row>
  </sheetData>
  <sheetProtection sheet="1" autoFilter="0" formatColumns="0" formatRows="0" objects="1" scenarios="1" spinCount="100000" saltValue="4t05NY/jtjpwZnloURIQUEjnsXlwmiyLPIv2cTaS6N6F1alghlB4zyJ9zjMOX+Ok7diga8BtikI5FJj8gmRd/w==" hashValue="z8I3SAzuft8lX5Hq2mY1bAWqSWt2VvYZJ0b3aw3y9S97VjW++7WwBqNxkobAoq9gXs4pEL7DDfjIOrzwWuo9aw==" algorithmName="SHA-512" password="CC35"/>
  <autoFilter ref="C80:K85"/>
  <mergeCells count="9">
    <mergeCell ref="E7:H7"/>
    <mergeCell ref="E9:H9"/>
    <mergeCell ref="E18:H18"/>
    <mergeCell ref="E27:H27"/>
    <mergeCell ref="E48:H48"/>
    <mergeCell ref="E50:H50"/>
    <mergeCell ref="E71:H71"/>
    <mergeCell ref="E73:H73"/>
    <mergeCell ref="L2:V2"/>
  </mergeCells>
  <pageMargins left="0.39375" right="0.39375" top="0.39375" bottom="0.39375" header="0" footer="0"/>
  <pageSetup paperSize="9" orientation="portrait" blackAndWhite="1" fitToHeight="100"/>
  <headerFooter>
    <oddFooter>&amp;CStrana &amp;P z &amp;N</oddFooter>
  </headerFooter>
  <drawing r:id="rId1"/>
</worksheet>
</file>

<file path=xl/worksheets/sheet7.xml><?xml version="1.0" encoding="utf-8"?>
<worksheet xmlns:r="http://schemas.openxmlformats.org/officeDocument/2006/relationships" xmlns="http://schemas.openxmlformats.org/spreadsheetml/2006/main">
  <sheetPr>
    <pageSetUpPr fitToPage="1"/>
  </sheetPr>
  <sheetViews>
    <sheetView showGridLines="0" zoomScale="110" zoomScaleNormal="110" zoomScaleSheetLayoutView="60" zoomScalePageLayoutView="100" workbookViewId="0" topLeftCell="A43"/>
  </sheetViews>
  <cols>
    <col min="1" max="1" width="8.332031" style="277" customWidth="1"/>
    <col min="2" max="2" width="1.667969" style="277" customWidth="1"/>
    <col min="3" max="4" width="5" style="277" customWidth="1"/>
    <col min="5" max="5" width="11.66016" style="277" customWidth="1"/>
    <col min="6" max="6" width="9.160156" style="277" customWidth="1"/>
    <col min="7" max="7" width="5" style="277" customWidth="1"/>
    <col min="8" max="8" width="77.83203" style="277" customWidth="1"/>
    <col min="9" max="10" width="20" style="277" customWidth="1"/>
    <col min="11" max="11" width="1.667969" style="277" customWidth="1"/>
  </cols>
  <sheetData>
    <row r="1" s="1" customFormat="1" ht="37.5" customHeight="1"/>
    <row r="2" s="1" customFormat="1" ht="7.5" customHeight="1">
      <c r="B2" s="278"/>
      <c r="C2" s="279"/>
      <c r="D2" s="279"/>
      <c r="E2" s="279"/>
      <c r="F2" s="279"/>
      <c r="G2" s="279"/>
      <c r="H2" s="279"/>
      <c r="I2" s="279"/>
      <c r="J2" s="279"/>
      <c r="K2" s="280"/>
    </row>
    <row r="3" s="16" customFormat="1" ht="45" customHeight="1">
      <c r="B3" s="281"/>
      <c r="C3" s="282" t="s">
        <v>1215</v>
      </c>
      <c r="D3" s="282"/>
      <c r="E3" s="282"/>
      <c r="F3" s="282"/>
      <c r="G3" s="282"/>
      <c r="H3" s="282"/>
      <c r="I3" s="282"/>
      <c r="J3" s="282"/>
      <c r="K3" s="283"/>
    </row>
    <row r="4" s="1" customFormat="1" ht="25.5" customHeight="1">
      <c r="B4" s="284"/>
      <c r="C4" s="285" t="s">
        <v>1216</v>
      </c>
      <c r="D4" s="285"/>
      <c r="E4" s="285"/>
      <c r="F4" s="285"/>
      <c r="G4" s="285"/>
      <c r="H4" s="285"/>
      <c r="I4" s="285"/>
      <c r="J4" s="285"/>
      <c r="K4" s="286"/>
    </row>
    <row r="5" s="1" customFormat="1" ht="5.25" customHeight="1">
      <c r="B5" s="284"/>
      <c r="C5" s="287"/>
      <c r="D5" s="287"/>
      <c r="E5" s="287"/>
      <c r="F5" s="287"/>
      <c r="G5" s="287"/>
      <c r="H5" s="287"/>
      <c r="I5" s="287"/>
      <c r="J5" s="287"/>
      <c r="K5" s="286"/>
    </row>
    <row r="6" s="1" customFormat="1" ht="15" customHeight="1">
      <c r="B6" s="284"/>
      <c r="C6" s="288" t="s">
        <v>1217</v>
      </c>
      <c r="D6" s="288"/>
      <c r="E6" s="288"/>
      <c r="F6" s="288"/>
      <c r="G6" s="288"/>
      <c r="H6" s="288"/>
      <c r="I6" s="288"/>
      <c r="J6" s="288"/>
      <c r="K6" s="286"/>
    </row>
    <row r="7" s="1" customFormat="1" ht="15" customHeight="1">
      <c r="B7" s="289"/>
      <c r="C7" s="288" t="s">
        <v>1218</v>
      </c>
      <c r="D7" s="288"/>
      <c r="E7" s="288"/>
      <c r="F7" s="288"/>
      <c r="G7" s="288"/>
      <c r="H7" s="288"/>
      <c r="I7" s="288"/>
      <c r="J7" s="288"/>
      <c r="K7" s="286"/>
    </row>
    <row r="8" s="1" customFormat="1" ht="12.75" customHeight="1">
      <c r="B8" s="289"/>
      <c r="C8" s="288"/>
      <c r="D8" s="288"/>
      <c r="E8" s="288"/>
      <c r="F8" s="288"/>
      <c r="G8" s="288"/>
      <c r="H8" s="288"/>
      <c r="I8" s="288"/>
      <c r="J8" s="288"/>
      <c r="K8" s="286"/>
    </row>
    <row r="9" s="1" customFormat="1" ht="15" customHeight="1">
      <c r="B9" s="289"/>
      <c r="C9" s="288" t="s">
        <v>1219</v>
      </c>
      <c r="D9" s="288"/>
      <c r="E9" s="288"/>
      <c r="F9" s="288"/>
      <c r="G9" s="288"/>
      <c r="H9" s="288"/>
      <c r="I9" s="288"/>
      <c r="J9" s="288"/>
      <c r="K9" s="286"/>
    </row>
    <row r="10" s="1" customFormat="1" ht="15" customHeight="1">
      <c r="B10" s="289"/>
      <c r="C10" s="288"/>
      <c r="D10" s="288" t="s">
        <v>1220</v>
      </c>
      <c r="E10" s="288"/>
      <c r="F10" s="288"/>
      <c r="G10" s="288"/>
      <c r="H10" s="288"/>
      <c r="I10" s="288"/>
      <c r="J10" s="288"/>
      <c r="K10" s="286"/>
    </row>
    <row r="11" s="1" customFormat="1" ht="15" customHeight="1">
      <c r="B11" s="289"/>
      <c r="C11" s="290"/>
      <c r="D11" s="288" t="s">
        <v>1221</v>
      </c>
      <c r="E11" s="288"/>
      <c r="F11" s="288"/>
      <c r="G11" s="288"/>
      <c r="H11" s="288"/>
      <c r="I11" s="288"/>
      <c r="J11" s="288"/>
      <c r="K11" s="286"/>
    </row>
    <row r="12" s="1" customFormat="1" ht="15" customHeight="1">
      <c r="B12" s="289"/>
      <c r="C12" s="290"/>
      <c r="D12" s="288"/>
      <c r="E12" s="288"/>
      <c r="F12" s="288"/>
      <c r="G12" s="288"/>
      <c r="H12" s="288"/>
      <c r="I12" s="288"/>
      <c r="J12" s="288"/>
      <c r="K12" s="286"/>
    </row>
    <row r="13" s="1" customFormat="1" ht="15" customHeight="1">
      <c r="B13" s="289"/>
      <c r="C13" s="290"/>
      <c r="D13" s="291" t="s">
        <v>1222</v>
      </c>
      <c r="E13" s="288"/>
      <c r="F13" s="288"/>
      <c r="G13" s="288"/>
      <c r="H13" s="288"/>
      <c r="I13" s="288"/>
      <c r="J13" s="288"/>
      <c r="K13" s="286"/>
    </row>
    <row r="14" s="1" customFormat="1" ht="12.75" customHeight="1">
      <c r="B14" s="289"/>
      <c r="C14" s="290"/>
      <c r="D14" s="290"/>
      <c r="E14" s="290"/>
      <c r="F14" s="290"/>
      <c r="G14" s="290"/>
      <c r="H14" s="290"/>
      <c r="I14" s="290"/>
      <c r="J14" s="290"/>
      <c r="K14" s="286"/>
    </row>
    <row r="15" s="1" customFormat="1" ht="15" customHeight="1">
      <c r="B15" s="289"/>
      <c r="C15" s="290"/>
      <c r="D15" s="288" t="s">
        <v>1223</v>
      </c>
      <c r="E15" s="288"/>
      <c r="F15" s="288"/>
      <c r="G15" s="288"/>
      <c r="H15" s="288"/>
      <c r="I15" s="288"/>
      <c r="J15" s="288"/>
      <c r="K15" s="286"/>
    </row>
    <row r="16" s="1" customFormat="1" ht="15" customHeight="1">
      <c r="B16" s="289"/>
      <c r="C16" s="290"/>
      <c r="D16" s="288" t="s">
        <v>1224</v>
      </c>
      <c r="E16" s="288"/>
      <c r="F16" s="288"/>
      <c r="G16" s="288"/>
      <c r="H16" s="288"/>
      <c r="I16" s="288"/>
      <c r="J16" s="288"/>
      <c r="K16" s="286"/>
    </row>
    <row r="17" s="1" customFormat="1" ht="15" customHeight="1">
      <c r="B17" s="289"/>
      <c r="C17" s="290"/>
      <c r="D17" s="288" t="s">
        <v>1225</v>
      </c>
      <c r="E17" s="288"/>
      <c r="F17" s="288"/>
      <c r="G17" s="288"/>
      <c r="H17" s="288"/>
      <c r="I17" s="288"/>
      <c r="J17" s="288"/>
      <c r="K17" s="286"/>
    </row>
    <row r="18" s="1" customFormat="1" ht="15" customHeight="1">
      <c r="B18" s="289"/>
      <c r="C18" s="290"/>
      <c r="D18" s="290"/>
      <c r="E18" s="292" t="s">
        <v>82</v>
      </c>
      <c r="F18" s="288" t="s">
        <v>1226</v>
      </c>
      <c r="G18" s="288"/>
      <c r="H18" s="288"/>
      <c r="I18" s="288"/>
      <c r="J18" s="288"/>
      <c r="K18" s="286"/>
    </row>
    <row r="19" s="1" customFormat="1" ht="15" customHeight="1">
      <c r="B19" s="289"/>
      <c r="C19" s="290"/>
      <c r="D19" s="290"/>
      <c r="E19" s="292" t="s">
        <v>1227</v>
      </c>
      <c r="F19" s="288" t="s">
        <v>1228</v>
      </c>
      <c r="G19" s="288"/>
      <c r="H19" s="288"/>
      <c r="I19" s="288"/>
      <c r="J19" s="288"/>
      <c r="K19" s="286"/>
    </row>
    <row r="20" s="1" customFormat="1" ht="15" customHeight="1">
      <c r="B20" s="289"/>
      <c r="C20" s="290"/>
      <c r="D20" s="290"/>
      <c r="E20" s="292" t="s">
        <v>1229</v>
      </c>
      <c r="F20" s="288" t="s">
        <v>1230</v>
      </c>
      <c r="G20" s="288"/>
      <c r="H20" s="288"/>
      <c r="I20" s="288"/>
      <c r="J20" s="288"/>
      <c r="K20" s="286"/>
    </row>
    <row r="21" s="1" customFormat="1" ht="15" customHeight="1">
      <c r="B21" s="289"/>
      <c r="C21" s="290"/>
      <c r="D21" s="290"/>
      <c r="E21" s="292" t="s">
        <v>1231</v>
      </c>
      <c r="F21" s="288" t="s">
        <v>1232</v>
      </c>
      <c r="G21" s="288"/>
      <c r="H21" s="288"/>
      <c r="I21" s="288"/>
      <c r="J21" s="288"/>
      <c r="K21" s="286"/>
    </row>
    <row r="22" s="1" customFormat="1" ht="15" customHeight="1">
      <c r="B22" s="289"/>
      <c r="C22" s="290"/>
      <c r="D22" s="290"/>
      <c r="E22" s="292" t="s">
        <v>1233</v>
      </c>
      <c r="F22" s="288" t="s">
        <v>237</v>
      </c>
      <c r="G22" s="288"/>
      <c r="H22" s="288"/>
      <c r="I22" s="288"/>
      <c r="J22" s="288"/>
      <c r="K22" s="286"/>
    </row>
    <row r="23" s="1" customFormat="1" ht="15" customHeight="1">
      <c r="B23" s="289"/>
      <c r="C23" s="290"/>
      <c r="D23" s="290"/>
      <c r="E23" s="292" t="s">
        <v>1234</v>
      </c>
      <c r="F23" s="288" t="s">
        <v>1235</v>
      </c>
      <c r="G23" s="288"/>
      <c r="H23" s="288"/>
      <c r="I23" s="288"/>
      <c r="J23" s="288"/>
      <c r="K23" s="286"/>
    </row>
    <row r="24" s="1" customFormat="1" ht="12.75" customHeight="1">
      <c r="B24" s="289"/>
      <c r="C24" s="290"/>
      <c r="D24" s="290"/>
      <c r="E24" s="290"/>
      <c r="F24" s="290"/>
      <c r="G24" s="290"/>
      <c r="H24" s="290"/>
      <c r="I24" s="290"/>
      <c r="J24" s="290"/>
      <c r="K24" s="286"/>
    </row>
    <row r="25" s="1" customFormat="1" ht="15" customHeight="1">
      <c r="B25" s="289"/>
      <c r="C25" s="288" t="s">
        <v>1236</v>
      </c>
      <c r="D25" s="288"/>
      <c r="E25" s="288"/>
      <c r="F25" s="288"/>
      <c r="G25" s="288"/>
      <c r="H25" s="288"/>
      <c r="I25" s="288"/>
      <c r="J25" s="288"/>
      <c r="K25" s="286"/>
    </row>
    <row r="26" s="1" customFormat="1" ht="15" customHeight="1">
      <c r="B26" s="289"/>
      <c r="C26" s="288" t="s">
        <v>1237</v>
      </c>
      <c r="D26" s="288"/>
      <c r="E26" s="288"/>
      <c r="F26" s="288"/>
      <c r="G26" s="288"/>
      <c r="H26" s="288"/>
      <c r="I26" s="288"/>
      <c r="J26" s="288"/>
      <c r="K26" s="286"/>
    </row>
    <row r="27" s="1" customFormat="1" ht="15" customHeight="1">
      <c r="B27" s="289"/>
      <c r="C27" s="288"/>
      <c r="D27" s="288" t="s">
        <v>1238</v>
      </c>
      <c r="E27" s="288"/>
      <c r="F27" s="288"/>
      <c r="G27" s="288"/>
      <c r="H27" s="288"/>
      <c r="I27" s="288"/>
      <c r="J27" s="288"/>
      <c r="K27" s="286"/>
    </row>
    <row r="28" s="1" customFormat="1" ht="15" customHeight="1">
      <c r="B28" s="289"/>
      <c r="C28" s="290"/>
      <c r="D28" s="288" t="s">
        <v>1239</v>
      </c>
      <c r="E28" s="288"/>
      <c r="F28" s="288"/>
      <c r="G28" s="288"/>
      <c r="H28" s="288"/>
      <c r="I28" s="288"/>
      <c r="J28" s="288"/>
      <c r="K28" s="286"/>
    </row>
    <row r="29" s="1" customFormat="1" ht="12.75" customHeight="1">
      <c r="B29" s="289"/>
      <c r="C29" s="290"/>
      <c r="D29" s="290"/>
      <c r="E29" s="290"/>
      <c r="F29" s="290"/>
      <c r="G29" s="290"/>
      <c r="H29" s="290"/>
      <c r="I29" s="290"/>
      <c r="J29" s="290"/>
      <c r="K29" s="286"/>
    </row>
    <row r="30" s="1" customFormat="1" ht="15" customHeight="1">
      <c r="B30" s="289"/>
      <c r="C30" s="290"/>
      <c r="D30" s="288" t="s">
        <v>1240</v>
      </c>
      <c r="E30" s="288"/>
      <c r="F30" s="288"/>
      <c r="G30" s="288"/>
      <c r="H30" s="288"/>
      <c r="I30" s="288"/>
      <c r="J30" s="288"/>
      <c r="K30" s="286"/>
    </row>
    <row r="31" s="1" customFormat="1" ht="15" customHeight="1">
      <c r="B31" s="289"/>
      <c r="C31" s="290"/>
      <c r="D31" s="288" t="s">
        <v>1241</v>
      </c>
      <c r="E31" s="288"/>
      <c r="F31" s="288"/>
      <c r="G31" s="288"/>
      <c r="H31" s="288"/>
      <c r="I31" s="288"/>
      <c r="J31" s="288"/>
      <c r="K31" s="286"/>
    </row>
    <row r="32" s="1" customFormat="1" ht="12.75" customHeight="1">
      <c r="B32" s="289"/>
      <c r="C32" s="290"/>
      <c r="D32" s="290"/>
      <c r="E32" s="290"/>
      <c r="F32" s="290"/>
      <c r="G32" s="290"/>
      <c r="H32" s="290"/>
      <c r="I32" s="290"/>
      <c r="J32" s="290"/>
      <c r="K32" s="286"/>
    </row>
    <row r="33" s="1" customFormat="1" ht="15" customHeight="1">
      <c r="B33" s="289"/>
      <c r="C33" s="290"/>
      <c r="D33" s="288" t="s">
        <v>1242</v>
      </c>
      <c r="E33" s="288"/>
      <c r="F33" s="288"/>
      <c r="G33" s="288"/>
      <c r="H33" s="288"/>
      <c r="I33" s="288"/>
      <c r="J33" s="288"/>
      <c r="K33" s="286"/>
    </row>
    <row r="34" s="1" customFormat="1" ht="15" customHeight="1">
      <c r="B34" s="289"/>
      <c r="C34" s="290"/>
      <c r="D34" s="288" t="s">
        <v>1243</v>
      </c>
      <c r="E34" s="288"/>
      <c r="F34" s="288"/>
      <c r="G34" s="288"/>
      <c r="H34" s="288"/>
      <c r="I34" s="288"/>
      <c r="J34" s="288"/>
      <c r="K34" s="286"/>
    </row>
    <row r="35" s="1" customFormat="1" ht="15" customHeight="1">
      <c r="B35" s="289"/>
      <c r="C35" s="290"/>
      <c r="D35" s="288" t="s">
        <v>1244</v>
      </c>
      <c r="E35" s="288"/>
      <c r="F35" s="288"/>
      <c r="G35" s="288"/>
      <c r="H35" s="288"/>
      <c r="I35" s="288"/>
      <c r="J35" s="288"/>
      <c r="K35" s="286"/>
    </row>
    <row r="36" s="1" customFormat="1" ht="15" customHeight="1">
      <c r="B36" s="289"/>
      <c r="C36" s="290"/>
      <c r="D36" s="288"/>
      <c r="E36" s="291" t="s">
        <v>118</v>
      </c>
      <c r="F36" s="288"/>
      <c r="G36" s="288" t="s">
        <v>1245</v>
      </c>
      <c r="H36" s="288"/>
      <c r="I36" s="288"/>
      <c r="J36" s="288"/>
      <c r="K36" s="286"/>
    </row>
    <row r="37" s="1" customFormat="1" ht="30.75" customHeight="1">
      <c r="B37" s="289"/>
      <c r="C37" s="290"/>
      <c r="D37" s="288"/>
      <c r="E37" s="291" t="s">
        <v>1246</v>
      </c>
      <c r="F37" s="288"/>
      <c r="G37" s="288" t="s">
        <v>1247</v>
      </c>
      <c r="H37" s="288"/>
      <c r="I37" s="288"/>
      <c r="J37" s="288"/>
      <c r="K37" s="286"/>
    </row>
    <row r="38" s="1" customFormat="1" ht="15" customHeight="1">
      <c r="B38" s="289"/>
      <c r="C38" s="290"/>
      <c r="D38" s="288"/>
      <c r="E38" s="291" t="s">
        <v>56</v>
      </c>
      <c r="F38" s="288"/>
      <c r="G38" s="288" t="s">
        <v>1248</v>
      </c>
      <c r="H38" s="288"/>
      <c r="I38" s="288"/>
      <c r="J38" s="288"/>
      <c r="K38" s="286"/>
    </row>
    <row r="39" s="1" customFormat="1" ht="15" customHeight="1">
      <c r="B39" s="289"/>
      <c r="C39" s="290"/>
      <c r="D39" s="288"/>
      <c r="E39" s="291" t="s">
        <v>57</v>
      </c>
      <c r="F39" s="288"/>
      <c r="G39" s="288" t="s">
        <v>1249</v>
      </c>
      <c r="H39" s="288"/>
      <c r="I39" s="288"/>
      <c r="J39" s="288"/>
      <c r="K39" s="286"/>
    </row>
    <row r="40" s="1" customFormat="1" ht="15" customHeight="1">
      <c r="B40" s="289"/>
      <c r="C40" s="290"/>
      <c r="D40" s="288"/>
      <c r="E40" s="291" t="s">
        <v>119</v>
      </c>
      <c r="F40" s="288"/>
      <c r="G40" s="288" t="s">
        <v>1250</v>
      </c>
      <c r="H40" s="288"/>
      <c r="I40" s="288"/>
      <c r="J40" s="288"/>
      <c r="K40" s="286"/>
    </row>
    <row r="41" s="1" customFormat="1" ht="15" customHeight="1">
      <c r="B41" s="289"/>
      <c r="C41" s="290"/>
      <c r="D41" s="288"/>
      <c r="E41" s="291" t="s">
        <v>120</v>
      </c>
      <c r="F41" s="288"/>
      <c r="G41" s="288" t="s">
        <v>1251</v>
      </c>
      <c r="H41" s="288"/>
      <c r="I41" s="288"/>
      <c r="J41" s="288"/>
      <c r="K41" s="286"/>
    </row>
    <row r="42" s="1" customFormat="1" ht="15" customHeight="1">
      <c r="B42" s="289"/>
      <c r="C42" s="290"/>
      <c r="D42" s="288"/>
      <c r="E42" s="291" t="s">
        <v>1252</v>
      </c>
      <c r="F42" s="288"/>
      <c r="G42" s="288" t="s">
        <v>1253</v>
      </c>
      <c r="H42" s="288"/>
      <c r="I42" s="288"/>
      <c r="J42" s="288"/>
      <c r="K42" s="286"/>
    </row>
    <row r="43" s="1" customFormat="1" ht="15" customHeight="1">
      <c r="B43" s="289"/>
      <c r="C43" s="290"/>
      <c r="D43" s="288"/>
      <c r="E43" s="291"/>
      <c r="F43" s="288"/>
      <c r="G43" s="288" t="s">
        <v>1254</v>
      </c>
      <c r="H43" s="288"/>
      <c r="I43" s="288"/>
      <c r="J43" s="288"/>
      <c r="K43" s="286"/>
    </row>
    <row r="44" s="1" customFormat="1" ht="15" customHeight="1">
      <c r="B44" s="289"/>
      <c r="C44" s="290"/>
      <c r="D44" s="288"/>
      <c r="E44" s="291" t="s">
        <v>1255</v>
      </c>
      <c r="F44" s="288"/>
      <c r="G44" s="288" t="s">
        <v>1256</v>
      </c>
      <c r="H44" s="288"/>
      <c r="I44" s="288"/>
      <c r="J44" s="288"/>
      <c r="K44" s="286"/>
    </row>
    <row r="45" s="1" customFormat="1" ht="15" customHeight="1">
      <c r="B45" s="289"/>
      <c r="C45" s="290"/>
      <c r="D45" s="288"/>
      <c r="E45" s="291" t="s">
        <v>122</v>
      </c>
      <c r="F45" s="288"/>
      <c r="G45" s="288" t="s">
        <v>1257</v>
      </c>
      <c r="H45" s="288"/>
      <c r="I45" s="288"/>
      <c r="J45" s="288"/>
      <c r="K45" s="286"/>
    </row>
    <row r="46" s="1" customFormat="1" ht="12.75" customHeight="1">
      <c r="B46" s="289"/>
      <c r="C46" s="290"/>
      <c r="D46" s="288"/>
      <c r="E46" s="288"/>
      <c r="F46" s="288"/>
      <c r="G46" s="288"/>
      <c r="H46" s="288"/>
      <c r="I46" s="288"/>
      <c r="J46" s="288"/>
      <c r="K46" s="286"/>
    </row>
    <row r="47" s="1" customFormat="1" ht="15" customHeight="1">
      <c r="B47" s="289"/>
      <c r="C47" s="290"/>
      <c r="D47" s="288" t="s">
        <v>1258</v>
      </c>
      <c r="E47" s="288"/>
      <c r="F47" s="288"/>
      <c r="G47" s="288"/>
      <c r="H47" s="288"/>
      <c r="I47" s="288"/>
      <c r="J47" s="288"/>
      <c r="K47" s="286"/>
    </row>
    <row r="48" s="1" customFormat="1" ht="15" customHeight="1">
      <c r="B48" s="289"/>
      <c r="C48" s="290"/>
      <c r="D48" s="290"/>
      <c r="E48" s="288" t="s">
        <v>1259</v>
      </c>
      <c r="F48" s="288"/>
      <c r="G48" s="288"/>
      <c r="H48" s="288"/>
      <c r="I48" s="288"/>
      <c r="J48" s="288"/>
      <c r="K48" s="286"/>
    </row>
    <row r="49" s="1" customFormat="1" ht="15" customHeight="1">
      <c r="B49" s="289"/>
      <c r="C49" s="290"/>
      <c r="D49" s="290"/>
      <c r="E49" s="288" t="s">
        <v>1260</v>
      </c>
      <c r="F49" s="288"/>
      <c r="G49" s="288"/>
      <c r="H49" s="288"/>
      <c r="I49" s="288"/>
      <c r="J49" s="288"/>
      <c r="K49" s="286"/>
    </row>
    <row r="50" s="1" customFormat="1" ht="15" customHeight="1">
      <c r="B50" s="289"/>
      <c r="C50" s="290"/>
      <c r="D50" s="290"/>
      <c r="E50" s="288" t="s">
        <v>1261</v>
      </c>
      <c r="F50" s="288"/>
      <c r="G50" s="288"/>
      <c r="H50" s="288"/>
      <c r="I50" s="288"/>
      <c r="J50" s="288"/>
      <c r="K50" s="286"/>
    </row>
    <row r="51" s="1" customFormat="1" ht="15" customHeight="1">
      <c r="B51" s="289"/>
      <c r="C51" s="290"/>
      <c r="D51" s="288" t="s">
        <v>1262</v>
      </c>
      <c r="E51" s="288"/>
      <c r="F51" s="288"/>
      <c r="G51" s="288"/>
      <c r="H51" s="288"/>
      <c r="I51" s="288"/>
      <c r="J51" s="288"/>
      <c r="K51" s="286"/>
    </row>
    <row r="52" s="1" customFormat="1" ht="25.5" customHeight="1">
      <c r="B52" s="284"/>
      <c r="C52" s="285" t="s">
        <v>1263</v>
      </c>
      <c r="D52" s="285"/>
      <c r="E52" s="285"/>
      <c r="F52" s="285"/>
      <c r="G52" s="285"/>
      <c r="H52" s="285"/>
      <c r="I52" s="285"/>
      <c r="J52" s="285"/>
      <c r="K52" s="286"/>
    </row>
    <row r="53" s="1" customFormat="1" ht="5.25" customHeight="1">
      <c r="B53" s="284"/>
      <c r="C53" s="287"/>
      <c r="D53" s="287"/>
      <c r="E53" s="287"/>
      <c r="F53" s="287"/>
      <c r="G53" s="287"/>
      <c r="H53" s="287"/>
      <c r="I53" s="287"/>
      <c r="J53" s="287"/>
      <c r="K53" s="286"/>
    </row>
    <row r="54" s="1" customFormat="1" ht="15" customHeight="1">
      <c r="B54" s="284"/>
      <c r="C54" s="288" t="s">
        <v>1264</v>
      </c>
      <c r="D54" s="288"/>
      <c r="E54" s="288"/>
      <c r="F54" s="288"/>
      <c r="G54" s="288"/>
      <c r="H54" s="288"/>
      <c r="I54" s="288"/>
      <c r="J54" s="288"/>
      <c r="K54" s="286"/>
    </row>
    <row r="55" s="1" customFormat="1" ht="15" customHeight="1">
      <c r="B55" s="284"/>
      <c r="C55" s="288" t="s">
        <v>1265</v>
      </c>
      <c r="D55" s="288"/>
      <c r="E55" s="288"/>
      <c r="F55" s="288"/>
      <c r="G55" s="288"/>
      <c r="H55" s="288"/>
      <c r="I55" s="288"/>
      <c r="J55" s="288"/>
      <c r="K55" s="286"/>
    </row>
    <row r="56" s="1" customFormat="1" ht="12.75" customHeight="1">
      <c r="B56" s="284"/>
      <c r="C56" s="288"/>
      <c r="D56" s="288"/>
      <c r="E56" s="288"/>
      <c r="F56" s="288"/>
      <c r="G56" s="288"/>
      <c r="H56" s="288"/>
      <c r="I56" s="288"/>
      <c r="J56" s="288"/>
      <c r="K56" s="286"/>
    </row>
    <row r="57" s="1" customFormat="1" ht="15" customHeight="1">
      <c r="B57" s="284"/>
      <c r="C57" s="288" t="s">
        <v>1266</v>
      </c>
      <c r="D57" s="288"/>
      <c r="E57" s="288"/>
      <c r="F57" s="288"/>
      <c r="G57" s="288"/>
      <c r="H57" s="288"/>
      <c r="I57" s="288"/>
      <c r="J57" s="288"/>
      <c r="K57" s="286"/>
    </row>
    <row r="58" s="1" customFormat="1" ht="15" customHeight="1">
      <c r="B58" s="284"/>
      <c r="C58" s="290"/>
      <c r="D58" s="288" t="s">
        <v>1267</v>
      </c>
      <c r="E58" s="288"/>
      <c r="F58" s="288"/>
      <c r="G58" s="288"/>
      <c r="H58" s="288"/>
      <c r="I58" s="288"/>
      <c r="J58" s="288"/>
      <c r="K58" s="286"/>
    </row>
    <row r="59" s="1" customFormat="1" ht="15" customHeight="1">
      <c r="B59" s="284"/>
      <c r="C59" s="290"/>
      <c r="D59" s="288" t="s">
        <v>1268</v>
      </c>
      <c r="E59" s="288"/>
      <c r="F59" s="288"/>
      <c r="G59" s="288"/>
      <c r="H59" s="288"/>
      <c r="I59" s="288"/>
      <c r="J59" s="288"/>
      <c r="K59" s="286"/>
    </row>
    <row r="60" s="1" customFormat="1" ht="15" customHeight="1">
      <c r="B60" s="284"/>
      <c r="C60" s="290"/>
      <c r="D60" s="288" t="s">
        <v>1269</v>
      </c>
      <c r="E60" s="288"/>
      <c r="F60" s="288"/>
      <c r="G60" s="288"/>
      <c r="H60" s="288"/>
      <c r="I60" s="288"/>
      <c r="J60" s="288"/>
      <c r="K60" s="286"/>
    </row>
    <row r="61" s="1" customFormat="1" ht="15" customHeight="1">
      <c r="B61" s="284"/>
      <c r="C61" s="290"/>
      <c r="D61" s="288" t="s">
        <v>1270</v>
      </c>
      <c r="E61" s="288"/>
      <c r="F61" s="288"/>
      <c r="G61" s="288"/>
      <c r="H61" s="288"/>
      <c r="I61" s="288"/>
      <c r="J61" s="288"/>
      <c r="K61" s="286"/>
    </row>
    <row r="62" s="1" customFormat="1" ht="15" customHeight="1">
      <c r="B62" s="284"/>
      <c r="C62" s="290"/>
      <c r="D62" s="293" t="s">
        <v>1271</v>
      </c>
      <c r="E62" s="293"/>
      <c r="F62" s="293"/>
      <c r="G62" s="293"/>
      <c r="H62" s="293"/>
      <c r="I62" s="293"/>
      <c r="J62" s="293"/>
      <c r="K62" s="286"/>
    </row>
    <row r="63" s="1" customFormat="1" ht="15" customHeight="1">
      <c r="B63" s="284"/>
      <c r="C63" s="290"/>
      <c r="D63" s="288" t="s">
        <v>1272</v>
      </c>
      <c r="E63" s="288"/>
      <c r="F63" s="288"/>
      <c r="G63" s="288"/>
      <c r="H63" s="288"/>
      <c r="I63" s="288"/>
      <c r="J63" s="288"/>
      <c r="K63" s="286"/>
    </row>
    <row r="64" s="1" customFormat="1" ht="12.75" customHeight="1">
      <c r="B64" s="284"/>
      <c r="C64" s="290"/>
      <c r="D64" s="290"/>
      <c r="E64" s="294"/>
      <c r="F64" s="290"/>
      <c r="G64" s="290"/>
      <c r="H64" s="290"/>
      <c r="I64" s="290"/>
      <c r="J64" s="290"/>
      <c r="K64" s="286"/>
    </row>
    <row r="65" s="1" customFormat="1" ht="15" customHeight="1">
      <c r="B65" s="284"/>
      <c r="C65" s="290"/>
      <c r="D65" s="288" t="s">
        <v>1273</v>
      </c>
      <c r="E65" s="288"/>
      <c r="F65" s="288"/>
      <c r="G65" s="288"/>
      <c r="H65" s="288"/>
      <c r="I65" s="288"/>
      <c r="J65" s="288"/>
      <c r="K65" s="286"/>
    </row>
    <row r="66" s="1" customFormat="1" ht="15" customHeight="1">
      <c r="B66" s="284"/>
      <c r="C66" s="290"/>
      <c r="D66" s="293" t="s">
        <v>1274</v>
      </c>
      <c r="E66" s="293"/>
      <c r="F66" s="293"/>
      <c r="G66" s="293"/>
      <c r="H66" s="293"/>
      <c r="I66" s="293"/>
      <c r="J66" s="293"/>
      <c r="K66" s="286"/>
    </row>
    <row r="67" s="1" customFormat="1" ht="15" customHeight="1">
      <c r="B67" s="284"/>
      <c r="C67" s="290"/>
      <c r="D67" s="288" t="s">
        <v>1275</v>
      </c>
      <c r="E67" s="288"/>
      <c r="F67" s="288"/>
      <c r="G67" s="288"/>
      <c r="H67" s="288"/>
      <c r="I67" s="288"/>
      <c r="J67" s="288"/>
      <c r="K67" s="286"/>
    </row>
    <row r="68" s="1" customFormat="1" ht="15" customHeight="1">
      <c r="B68" s="284"/>
      <c r="C68" s="290"/>
      <c r="D68" s="288" t="s">
        <v>1276</v>
      </c>
      <c r="E68" s="288"/>
      <c r="F68" s="288"/>
      <c r="G68" s="288"/>
      <c r="H68" s="288"/>
      <c r="I68" s="288"/>
      <c r="J68" s="288"/>
      <c r="K68" s="286"/>
    </row>
    <row r="69" s="1" customFormat="1" ht="15" customHeight="1">
      <c r="B69" s="284"/>
      <c r="C69" s="290"/>
      <c r="D69" s="288" t="s">
        <v>1277</v>
      </c>
      <c r="E69" s="288"/>
      <c r="F69" s="288"/>
      <c r="G69" s="288"/>
      <c r="H69" s="288"/>
      <c r="I69" s="288"/>
      <c r="J69" s="288"/>
      <c r="K69" s="286"/>
    </row>
    <row r="70" s="1" customFormat="1" ht="15" customHeight="1">
      <c r="B70" s="284"/>
      <c r="C70" s="290"/>
      <c r="D70" s="288" t="s">
        <v>1278</v>
      </c>
      <c r="E70" s="288"/>
      <c r="F70" s="288"/>
      <c r="G70" s="288"/>
      <c r="H70" s="288"/>
      <c r="I70" s="288"/>
      <c r="J70" s="288"/>
      <c r="K70" s="286"/>
    </row>
    <row r="71" s="1" customFormat="1" ht="12.75" customHeight="1">
      <c r="B71" s="295"/>
      <c r="C71" s="296"/>
      <c r="D71" s="296"/>
      <c r="E71" s="296"/>
      <c r="F71" s="296"/>
      <c r="G71" s="296"/>
      <c r="H71" s="296"/>
      <c r="I71" s="296"/>
      <c r="J71" s="296"/>
      <c r="K71" s="297"/>
    </row>
    <row r="72" s="1" customFormat="1" ht="18.75" customHeight="1">
      <c r="B72" s="298"/>
      <c r="C72" s="298"/>
      <c r="D72" s="298"/>
      <c r="E72" s="298"/>
      <c r="F72" s="298"/>
      <c r="G72" s="298"/>
      <c r="H72" s="298"/>
      <c r="I72" s="298"/>
      <c r="J72" s="298"/>
      <c r="K72" s="299"/>
    </row>
    <row r="73" s="1" customFormat="1" ht="18.75" customHeight="1">
      <c r="B73" s="299"/>
      <c r="C73" s="299"/>
      <c r="D73" s="299"/>
      <c r="E73" s="299"/>
      <c r="F73" s="299"/>
      <c r="G73" s="299"/>
      <c r="H73" s="299"/>
      <c r="I73" s="299"/>
      <c r="J73" s="299"/>
      <c r="K73" s="299"/>
    </row>
    <row r="74" s="1" customFormat="1" ht="7.5" customHeight="1">
      <c r="B74" s="300"/>
      <c r="C74" s="301"/>
      <c r="D74" s="301"/>
      <c r="E74" s="301"/>
      <c r="F74" s="301"/>
      <c r="G74" s="301"/>
      <c r="H74" s="301"/>
      <c r="I74" s="301"/>
      <c r="J74" s="301"/>
      <c r="K74" s="302"/>
    </row>
    <row r="75" s="1" customFormat="1" ht="45" customHeight="1">
      <c r="B75" s="303"/>
      <c r="C75" s="304" t="s">
        <v>1279</v>
      </c>
      <c r="D75" s="304"/>
      <c r="E75" s="304"/>
      <c r="F75" s="304"/>
      <c r="G75" s="304"/>
      <c r="H75" s="304"/>
      <c r="I75" s="304"/>
      <c r="J75" s="304"/>
      <c r="K75" s="305"/>
    </row>
    <row r="76" s="1" customFormat="1" ht="17.25" customHeight="1">
      <c r="B76" s="303"/>
      <c r="C76" s="306" t="s">
        <v>1280</v>
      </c>
      <c r="D76" s="306"/>
      <c r="E76" s="306"/>
      <c r="F76" s="306" t="s">
        <v>1281</v>
      </c>
      <c r="G76" s="307"/>
      <c r="H76" s="306" t="s">
        <v>57</v>
      </c>
      <c r="I76" s="306" t="s">
        <v>60</v>
      </c>
      <c r="J76" s="306" t="s">
        <v>1282</v>
      </c>
      <c r="K76" s="305"/>
    </row>
    <row r="77" s="1" customFormat="1" ht="17.25" customHeight="1">
      <c r="B77" s="303"/>
      <c r="C77" s="308" t="s">
        <v>1283</v>
      </c>
      <c r="D77" s="308"/>
      <c r="E77" s="308"/>
      <c r="F77" s="309" t="s">
        <v>1284</v>
      </c>
      <c r="G77" s="310"/>
      <c r="H77" s="308"/>
      <c r="I77" s="308"/>
      <c r="J77" s="308" t="s">
        <v>1285</v>
      </c>
      <c r="K77" s="305"/>
    </row>
    <row r="78" s="1" customFormat="1" ht="5.25" customHeight="1">
      <c r="B78" s="303"/>
      <c r="C78" s="311"/>
      <c r="D78" s="311"/>
      <c r="E78" s="311"/>
      <c r="F78" s="311"/>
      <c r="G78" s="312"/>
      <c r="H78" s="311"/>
      <c r="I78" s="311"/>
      <c r="J78" s="311"/>
      <c r="K78" s="305"/>
    </row>
    <row r="79" s="1" customFormat="1" ht="15" customHeight="1">
      <c r="B79" s="303"/>
      <c r="C79" s="291" t="s">
        <v>56</v>
      </c>
      <c r="D79" s="313"/>
      <c r="E79" s="313"/>
      <c r="F79" s="314" t="s">
        <v>1286</v>
      </c>
      <c r="G79" s="315"/>
      <c r="H79" s="291" t="s">
        <v>1287</v>
      </c>
      <c r="I79" s="291" t="s">
        <v>1288</v>
      </c>
      <c r="J79" s="291">
        <v>20</v>
      </c>
      <c r="K79" s="305"/>
    </row>
    <row r="80" s="1" customFormat="1" ht="15" customHeight="1">
      <c r="B80" s="303"/>
      <c r="C80" s="291" t="s">
        <v>1289</v>
      </c>
      <c r="D80" s="291"/>
      <c r="E80" s="291"/>
      <c r="F80" s="314" t="s">
        <v>1286</v>
      </c>
      <c r="G80" s="315"/>
      <c r="H80" s="291" t="s">
        <v>1290</v>
      </c>
      <c r="I80" s="291" t="s">
        <v>1288</v>
      </c>
      <c r="J80" s="291">
        <v>120</v>
      </c>
      <c r="K80" s="305"/>
    </row>
    <row r="81" s="1" customFormat="1" ht="15" customHeight="1">
      <c r="B81" s="316"/>
      <c r="C81" s="291" t="s">
        <v>1291</v>
      </c>
      <c r="D81" s="291"/>
      <c r="E81" s="291"/>
      <c r="F81" s="314" t="s">
        <v>1292</v>
      </c>
      <c r="G81" s="315"/>
      <c r="H81" s="291" t="s">
        <v>1293</v>
      </c>
      <c r="I81" s="291" t="s">
        <v>1288</v>
      </c>
      <c r="J81" s="291">
        <v>50</v>
      </c>
      <c r="K81" s="305"/>
    </row>
    <row r="82" s="1" customFormat="1" ht="15" customHeight="1">
      <c r="B82" s="316"/>
      <c r="C82" s="291" t="s">
        <v>1294</v>
      </c>
      <c r="D82" s="291"/>
      <c r="E82" s="291"/>
      <c r="F82" s="314" t="s">
        <v>1286</v>
      </c>
      <c r="G82" s="315"/>
      <c r="H82" s="291" t="s">
        <v>1295</v>
      </c>
      <c r="I82" s="291" t="s">
        <v>1296</v>
      </c>
      <c r="J82" s="291"/>
      <c r="K82" s="305"/>
    </row>
    <row r="83" s="1" customFormat="1" ht="15" customHeight="1">
      <c r="B83" s="316"/>
      <c r="C83" s="317" t="s">
        <v>1297</v>
      </c>
      <c r="D83" s="317"/>
      <c r="E83" s="317"/>
      <c r="F83" s="318" t="s">
        <v>1292</v>
      </c>
      <c r="G83" s="317"/>
      <c r="H83" s="317" t="s">
        <v>1298</v>
      </c>
      <c r="I83" s="317" t="s">
        <v>1288</v>
      </c>
      <c r="J83" s="317">
        <v>15</v>
      </c>
      <c r="K83" s="305"/>
    </row>
    <row r="84" s="1" customFormat="1" ht="15" customHeight="1">
      <c r="B84" s="316"/>
      <c r="C84" s="317" t="s">
        <v>1299</v>
      </c>
      <c r="D84" s="317"/>
      <c r="E84" s="317"/>
      <c r="F84" s="318" t="s">
        <v>1292</v>
      </c>
      <c r="G84" s="317"/>
      <c r="H84" s="317" t="s">
        <v>1300</v>
      </c>
      <c r="I84" s="317" t="s">
        <v>1288</v>
      </c>
      <c r="J84" s="317">
        <v>15</v>
      </c>
      <c r="K84" s="305"/>
    </row>
    <row r="85" s="1" customFormat="1" ht="15" customHeight="1">
      <c r="B85" s="316"/>
      <c r="C85" s="317" t="s">
        <v>1301</v>
      </c>
      <c r="D85" s="317"/>
      <c r="E85" s="317"/>
      <c r="F85" s="318" t="s">
        <v>1292</v>
      </c>
      <c r="G85" s="317"/>
      <c r="H85" s="317" t="s">
        <v>1302</v>
      </c>
      <c r="I85" s="317" t="s">
        <v>1288</v>
      </c>
      <c r="J85" s="317">
        <v>20</v>
      </c>
      <c r="K85" s="305"/>
    </row>
    <row r="86" s="1" customFormat="1" ht="15" customHeight="1">
      <c r="B86" s="316"/>
      <c r="C86" s="317" t="s">
        <v>1303</v>
      </c>
      <c r="D86" s="317"/>
      <c r="E86" s="317"/>
      <c r="F86" s="318" t="s">
        <v>1292</v>
      </c>
      <c r="G86" s="317"/>
      <c r="H86" s="317" t="s">
        <v>1304</v>
      </c>
      <c r="I86" s="317" t="s">
        <v>1288</v>
      </c>
      <c r="J86" s="317">
        <v>20</v>
      </c>
      <c r="K86" s="305"/>
    </row>
    <row r="87" s="1" customFormat="1" ht="15" customHeight="1">
      <c r="B87" s="316"/>
      <c r="C87" s="291" t="s">
        <v>1305</v>
      </c>
      <c r="D87" s="291"/>
      <c r="E87" s="291"/>
      <c r="F87" s="314" t="s">
        <v>1292</v>
      </c>
      <c r="G87" s="315"/>
      <c r="H87" s="291" t="s">
        <v>1306</v>
      </c>
      <c r="I87" s="291" t="s">
        <v>1288</v>
      </c>
      <c r="J87" s="291">
        <v>50</v>
      </c>
      <c r="K87" s="305"/>
    </row>
    <row r="88" s="1" customFormat="1" ht="15" customHeight="1">
      <c r="B88" s="316"/>
      <c r="C88" s="291" t="s">
        <v>1307</v>
      </c>
      <c r="D88" s="291"/>
      <c r="E88" s="291"/>
      <c r="F88" s="314" t="s">
        <v>1292</v>
      </c>
      <c r="G88" s="315"/>
      <c r="H88" s="291" t="s">
        <v>1308</v>
      </c>
      <c r="I88" s="291" t="s">
        <v>1288</v>
      </c>
      <c r="J88" s="291">
        <v>20</v>
      </c>
      <c r="K88" s="305"/>
    </row>
    <row r="89" s="1" customFormat="1" ht="15" customHeight="1">
      <c r="B89" s="316"/>
      <c r="C89" s="291" t="s">
        <v>1309</v>
      </c>
      <c r="D89" s="291"/>
      <c r="E89" s="291"/>
      <c r="F89" s="314" t="s">
        <v>1292</v>
      </c>
      <c r="G89" s="315"/>
      <c r="H89" s="291" t="s">
        <v>1310</v>
      </c>
      <c r="I89" s="291" t="s">
        <v>1288</v>
      </c>
      <c r="J89" s="291">
        <v>20</v>
      </c>
      <c r="K89" s="305"/>
    </row>
    <row r="90" s="1" customFormat="1" ht="15" customHeight="1">
      <c r="B90" s="316"/>
      <c r="C90" s="291" t="s">
        <v>1311</v>
      </c>
      <c r="D90" s="291"/>
      <c r="E90" s="291"/>
      <c r="F90" s="314" t="s">
        <v>1292</v>
      </c>
      <c r="G90" s="315"/>
      <c r="H90" s="291" t="s">
        <v>1312</v>
      </c>
      <c r="I90" s="291" t="s">
        <v>1288</v>
      </c>
      <c r="J90" s="291">
        <v>50</v>
      </c>
      <c r="K90" s="305"/>
    </row>
    <row r="91" s="1" customFormat="1" ht="15" customHeight="1">
      <c r="B91" s="316"/>
      <c r="C91" s="291" t="s">
        <v>1313</v>
      </c>
      <c r="D91" s="291"/>
      <c r="E91" s="291"/>
      <c r="F91" s="314" t="s">
        <v>1292</v>
      </c>
      <c r="G91" s="315"/>
      <c r="H91" s="291" t="s">
        <v>1313</v>
      </c>
      <c r="I91" s="291" t="s">
        <v>1288</v>
      </c>
      <c r="J91" s="291">
        <v>50</v>
      </c>
      <c r="K91" s="305"/>
    </row>
    <row r="92" s="1" customFormat="1" ht="15" customHeight="1">
      <c r="B92" s="316"/>
      <c r="C92" s="291" t="s">
        <v>1314</v>
      </c>
      <c r="D92" s="291"/>
      <c r="E92" s="291"/>
      <c r="F92" s="314" t="s">
        <v>1292</v>
      </c>
      <c r="G92" s="315"/>
      <c r="H92" s="291" t="s">
        <v>1315</v>
      </c>
      <c r="I92" s="291" t="s">
        <v>1288</v>
      </c>
      <c r="J92" s="291">
        <v>255</v>
      </c>
      <c r="K92" s="305"/>
    </row>
    <row r="93" s="1" customFormat="1" ht="15" customHeight="1">
      <c r="B93" s="316"/>
      <c r="C93" s="291" t="s">
        <v>1316</v>
      </c>
      <c r="D93" s="291"/>
      <c r="E93" s="291"/>
      <c r="F93" s="314" t="s">
        <v>1286</v>
      </c>
      <c r="G93" s="315"/>
      <c r="H93" s="291" t="s">
        <v>1317</v>
      </c>
      <c r="I93" s="291" t="s">
        <v>1318</v>
      </c>
      <c r="J93" s="291"/>
      <c r="K93" s="305"/>
    </row>
    <row r="94" s="1" customFormat="1" ht="15" customHeight="1">
      <c r="B94" s="316"/>
      <c r="C94" s="291" t="s">
        <v>1319</v>
      </c>
      <c r="D94" s="291"/>
      <c r="E94" s="291"/>
      <c r="F94" s="314" t="s">
        <v>1286</v>
      </c>
      <c r="G94" s="315"/>
      <c r="H94" s="291" t="s">
        <v>1320</v>
      </c>
      <c r="I94" s="291" t="s">
        <v>1321</v>
      </c>
      <c r="J94" s="291"/>
      <c r="K94" s="305"/>
    </row>
    <row r="95" s="1" customFormat="1" ht="15" customHeight="1">
      <c r="B95" s="316"/>
      <c r="C95" s="291" t="s">
        <v>1322</v>
      </c>
      <c r="D95" s="291"/>
      <c r="E95" s="291"/>
      <c r="F95" s="314" t="s">
        <v>1286</v>
      </c>
      <c r="G95" s="315"/>
      <c r="H95" s="291" t="s">
        <v>1322</v>
      </c>
      <c r="I95" s="291" t="s">
        <v>1321</v>
      </c>
      <c r="J95" s="291"/>
      <c r="K95" s="305"/>
    </row>
    <row r="96" s="1" customFormat="1" ht="15" customHeight="1">
      <c r="B96" s="316"/>
      <c r="C96" s="291" t="s">
        <v>41</v>
      </c>
      <c r="D96" s="291"/>
      <c r="E96" s="291"/>
      <c r="F96" s="314" t="s">
        <v>1286</v>
      </c>
      <c r="G96" s="315"/>
      <c r="H96" s="291" t="s">
        <v>1323</v>
      </c>
      <c r="I96" s="291" t="s">
        <v>1321</v>
      </c>
      <c r="J96" s="291"/>
      <c r="K96" s="305"/>
    </row>
    <row r="97" s="1" customFormat="1" ht="15" customHeight="1">
      <c r="B97" s="316"/>
      <c r="C97" s="291" t="s">
        <v>51</v>
      </c>
      <c r="D97" s="291"/>
      <c r="E97" s="291"/>
      <c r="F97" s="314" t="s">
        <v>1286</v>
      </c>
      <c r="G97" s="315"/>
      <c r="H97" s="291" t="s">
        <v>1324</v>
      </c>
      <c r="I97" s="291" t="s">
        <v>1321</v>
      </c>
      <c r="J97" s="291"/>
      <c r="K97" s="305"/>
    </row>
    <row r="98" s="1" customFormat="1" ht="15" customHeight="1">
      <c r="B98" s="319"/>
      <c r="C98" s="320"/>
      <c r="D98" s="320"/>
      <c r="E98" s="320"/>
      <c r="F98" s="320"/>
      <c r="G98" s="320"/>
      <c r="H98" s="320"/>
      <c r="I98" s="320"/>
      <c r="J98" s="320"/>
      <c r="K98" s="321"/>
    </row>
    <row r="99" s="1" customFormat="1" ht="18.75" customHeight="1">
      <c r="B99" s="322"/>
      <c r="C99" s="323"/>
      <c r="D99" s="323"/>
      <c r="E99" s="323"/>
      <c r="F99" s="323"/>
      <c r="G99" s="323"/>
      <c r="H99" s="323"/>
      <c r="I99" s="323"/>
      <c r="J99" s="323"/>
      <c r="K99" s="322"/>
    </row>
    <row r="100" s="1" customFormat="1" ht="18.75" customHeight="1">
      <c r="B100" s="299"/>
      <c r="C100" s="299"/>
      <c r="D100" s="299"/>
      <c r="E100" s="299"/>
      <c r="F100" s="299"/>
      <c r="G100" s="299"/>
      <c r="H100" s="299"/>
      <c r="I100" s="299"/>
      <c r="J100" s="299"/>
      <c r="K100" s="299"/>
    </row>
    <row r="101" s="1" customFormat="1" ht="7.5" customHeight="1">
      <c r="B101" s="300"/>
      <c r="C101" s="301"/>
      <c r="D101" s="301"/>
      <c r="E101" s="301"/>
      <c r="F101" s="301"/>
      <c r="G101" s="301"/>
      <c r="H101" s="301"/>
      <c r="I101" s="301"/>
      <c r="J101" s="301"/>
      <c r="K101" s="302"/>
    </row>
    <row r="102" s="1" customFormat="1" ht="45" customHeight="1">
      <c r="B102" s="303"/>
      <c r="C102" s="304" t="s">
        <v>1325</v>
      </c>
      <c r="D102" s="304"/>
      <c r="E102" s="304"/>
      <c r="F102" s="304"/>
      <c r="G102" s="304"/>
      <c r="H102" s="304"/>
      <c r="I102" s="304"/>
      <c r="J102" s="304"/>
      <c r="K102" s="305"/>
    </row>
    <row r="103" s="1" customFormat="1" ht="17.25" customHeight="1">
      <c r="B103" s="303"/>
      <c r="C103" s="306" t="s">
        <v>1280</v>
      </c>
      <c r="D103" s="306"/>
      <c r="E103" s="306"/>
      <c r="F103" s="306" t="s">
        <v>1281</v>
      </c>
      <c r="G103" s="307"/>
      <c r="H103" s="306" t="s">
        <v>57</v>
      </c>
      <c r="I103" s="306" t="s">
        <v>60</v>
      </c>
      <c r="J103" s="306" t="s">
        <v>1282</v>
      </c>
      <c r="K103" s="305"/>
    </row>
    <row r="104" s="1" customFormat="1" ht="17.25" customHeight="1">
      <c r="B104" s="303"/>
      <c r="C104" s="308" t="s">
        <v>1283</v>
      </c>
      <c r="D104" s="308"/>
      <c r="E104" s="308"/>
      <c r="F104" s="309" t="s">
        <v>1284</v>
      </c>
      <c r="G104" s="310"/>
      <c r="H104" s="308"/>
      <c r="I104" s="308"/>
      <c r="J104" s="308" t="s">
        <v>1285</v>
      </c>
      <c r="K104" s="305"/>
    </row>
    <row r="105" s="1" customFormat="1" ht="5.25" customHeight="1">
      <c r="B105" s="303"/>
      <c r="C105" s="306"/>
      <c r="D105" s="306"/>
      <c r="E105" s="306"/>
      <c r="F105" s="306"/>
      <c r="G105" s="324"/>
      <c r="H105" s="306"/>
      <c r="I105" s="306"/>
      <c r="J105" s="306"/>
      <c r="K105" s="305"/>
    </row>
    <row r="106" s="1" customFormat="1" ht="15" customHeight="1">
      <c r="B106" s="303"/>
      <c r="C106" s="291" t="s">
        <v>56</v>
      </c>
      <c r="D106" s="313"/>
      <c r="E106" s="313"/>
      <c r="F106" s="314" t="s">
        <v>1286</v>
      </c>
      <c r="G106" s="291"/>
      <c r="H106" s="291" t="s">
        <v>1326</v>
      </c>
      <c r="I106" s="291" t="s">
        <v>1288</v>
      </c>
      <c r="J106" s="291">
        <v>20</v>
      </c>
      <c r="K106" s="305"/>
    </row>
    <row r="107" s="1" customFormat="1" ht="15" customHeight="1">
      <c r="B107" s="303"/>
      <c r="C107" s="291" t="s">
        <v>1289</v>
      </c>
      <c r="D107" s="291"/>
      <c r="E107" s="291"/>
      <c r="F107" s="314" t="s">
        <v>1286</v>
      </c>
      <c r="G107" s="291"/>
      <c r="H107" s="291" t="s">
        <v>1326</v>
      </c>
      <c r="I107" s="291" t="s">
        <v>1288</v>
      </c>
      <c r="J107" s="291">
        <v>120</v>
      </c>
      <c r="K107" s="305"/>
    </row>
    <row r="108" s="1" customFormat="1" ht="15" customHeight="1">
      <c r="B108" s="316"/>
      <c r="C108" s="291" t="s">
        <v>1291</v>
      </c>
      <c r="D108" s="291"/>
      <c r="E108" s="291"/>
      <c r="F108" s="314" t="s">
        <v>1292</v>
      </c>
      <c r="G108" s="291"/>
      <c r="H108" s="291" t="s">
        <v>1326</v>
      </c>
      <c r="I108" s="291" t="s">
        <v>1288</v>
      </c>
      <c r="J108" s="291">
        <v>50</v>
      </c>
      <c r="K108" s="305"/>
    </row>
    <row r="109" s="1" customFormat="1" ht="15" customHeight="1">
      <c r="B109" s="316"/>
      <c r="C109" s="291" t="s">
        <v>1294</v>
      </c>
      <c r="D109" s="291"/>
      <c r="E109" s="291"/>
      <c r="F109" s="314" t="s">
        <v>1286</v>
      </c>
      <c r="G109" s="291"/>
      <c r="H109" s="291" t="s">
        <v>1326</v>
      </c>
      <c r="I109" s="291" t="s">
        <v>1296</v>
      </c>
      <c r="J109" s="291"/>
      <c r="K109" s="305"/>
    </row>
    <row r="110" s="1" customFormat="1" ht="15" customHeight="1">
      <c r="B110" s="316"/>
      <c r="C110" s="291" t="s">
        <v>1305</v>
      </c>
      <c r="D110" s="291"/>
      <c r="E110" s="291"/>
      <c r="F110" s="314" t="s">
        <v>1292</v>
      </c>
      <c r="G110" s="291"/>
      <c r="H110" s="291" t="s">
        <v>1326</v>
      </c>
      <c r="I110" s="291" t="s">
        <v>1288</v>
      </c>
      <c r="J110" s="291">
        <v>50</v>
      </c>
      <c r="K110" s="305"/>
    </row>
    <row r="111" s="1" customFormat="1" ht="15" customHeight="1">
      <c r="B111" s="316"/>
      <c r="C111" s="291" t="s">
        <v>1313</v>
      </c>
      <c r="D111" s="291"/>
      <c r="E111" s="291"/>
      <c r="F111" s="314" t="s">
        <v>1292</v>
      </c>
      <c r="G111" s="291"/>
      <c r="H111" s="291" t="s">
        <v>1326</v>
      </c>
      <c r="I111" s="291" t="s">
        <v>1288</v>
      </c>
      <c r="J111" s="291">
        <v>50</v>
      </c>
      <c r="K111" s="305"/>
    </row>
    <row r="112" s="1" customFormat="1" ht="15" customHeight="1">
      <c r="B112" s="316"/>
      <c r="C112" s="291" t="s">
        <v>1311</v>
      </c>
      <c r="D112" s="291"/>
      <c r="E112" s="291"/>
      <c r="F112" s="314" t="s">
        <v>1292</v>
      </c>
      <c r="G112" s="291"/>
      <c r="H112" s="291" t="s">
        <v>1326</v>
      </c>
      <c r="I112" s="291" t="s">
        <v>1288</v>
      </c>
      <c r="J112" s="291">
        <v>50</v>
      </c>
      <c r="K112" s="305"/>
    </row>
    <row r="113" s="1" customFormat="1" ht="15" customHeight="1">
      <c r="B113" s="316"/>
      <c r="C113" s="291" t="s">
        <v>56</v>
      </c>
      <c r="D113" s="291"/>
      <c r="E113" s="291"/>
      <c r="F113" s="314" t="s">
        <v>1286</v>
      </c>
      <c r="G113" s="291"/>
      <c r="H113" s="291" t="s">
        <v>1327</v>
      </c>
      <c r="I113" s="291" t="s">
        <v>1288</v>
      </c>
      <c r="J113" s="291">
        <v>20</v>
      </c>
      <c r="K113" s="305"/>
    </row>
    <row r="114" s="1" customFormat="1" ht="15" customHeight="1">
      <c r="B114" s="316"/>
      <c r="C114" s="291" t="s">
        <v>1328</v>
      </c>
      <c r="D114" s="291"/>
      <c r="E114" s="291"/>
      <c r="F114" s="314" t="s">
        <v>1286</v>
      </c>
      <c r="G114" s="291"/>
      <c r="H114" s="291" t="s">
        <v>1329</v>
      </c>
      <c r="I114" s="291" t="s">
        <v>1288</v>
      </c>
      <c r="J114" s="291">
        <v>120</v>
      </c>
      <c r="K114" s="305"/>
    </row>
    <row r="115" s="1" customFormat="1" ht="15" customHeight="1">
      <c r="B115" s="316"/>
      <c r="C115" s="291" t="s">
        <v>41</v>
      </c>
      <c r="D115" s="291"/>
      <c r="E115" s="291"/>
      <c r="F115" s="314" t="s">
        <v>1286</v>
      </c>
      <c r="G115" s="291"/>
      <c r="H115" s="291" t="s">
        <v>1330</v>
      </c>
      <c r="I115" s="291" t="s">
        <v>1321</v>
      </c>
      <c r="J115" s="291"/>
      <c r="K115" s="305"/>
    </row>
    <row r="116" s="1" customFormat="1" ht="15" customHeight="1">
      <c r="B116" s="316"/>
      <c r="C116" s="291" t="s">
        <v>51</v>
      </c>
      <c r="D116" s="291"/>
      <c r="E116" s="291"/>
      <c r="F116" s="314" t="s">
        <v>1286</v>
      </c>
      <c r="G116" s="291"/>
      <c r="H116" s="291" t="s">
        <v>1331</v>
      </c>
      <c r="I116" s="291" t="s">
        <v>1321</v>
      </c>
      <c r="J116" s="291"/>
      <c r="K116" s="305"/>
    </row>
    <row r="117" s="1" customFormat="1" ht="15" customHeight="1">
      <c r="B117" s="316"/>
      <c r="C117" s="291" t="s">
        <v>60</v>
      </c>
      <c r="D117" s="291"/>
      <c r="E117" s="291"/>
      <c r="F117" s="314" t="s">
        <v>1286</v>
      </c>
      <c r="G117" s="291"/>
      <c r="H117" s="291" t="s">
        <v>1332</v>
      </c>
      <c r="I117" s="291" t="s">
        <v>1333</v>
      </c>
      <c r="J117" s="291"/>
      <c r="K117" s="305"/>
    </row>
    <row r="118" s="1" customFormat="1" ht="15" customHeight="1">
      <c r="B118" s="319"/>
      <c r="C118" s="325"/>
      <c r="D118" s="325"/>
      <c r="E118" s="325"/>
      <c r="F118" s="325"/>
      <c r="G118" s="325"/>
      <c r="H118" s="325"/>
      <c r="I118" s="325"/>
      <c r="J118" s="325"/>
      <c r="K118" s="321"/>
    </row>
    <row r="119" s="1" customFormat="1" ht="18.75" customHeight="1">
      <c r="B119" s="326"/>
      <c r="C119" s="327"/>
      <c r="D119" s="327"/>
      <c r="E119" s="327"/>
      <c r="F119" s="328"/>
      <c r="G119" s="327"/>
      <c r="H119" s="327"/>
      <c r="I119" s="327"/>
      <c r="J119" s="327"/>
      <c r="K119" s="326"/>
    </row>
    <row r="120" s="1" customFormat="1" ht="18.75" customHeight="1">
      <c r="B120" s="299"/>
      <c r="C120" s="299"/>
      <c r="D120" s="299"/>
      <c r="E120" s="299"/>
      <c r="F120" s="299"/>
      <c r="G120" s="299"/>
      <c r="H120" s="299"/>
      <c r="I120" s="299"/>
      <c r="J120" s="299"/>
      <c r="K120" s="299"/>
    </row>
    <row r="121" s="1" customFormat="1" ht="7.5" customHeight="1">
      <c r="B121" s="329"/>
      <c r="C121" s="330"/>
      <c r="D121" s="330"/>
      <c r="E121" s="330"/>
      <c r="F121" s="330"/>
      <c r="G121" s="330"/>
      <c r="H121" s="330"/>
      <c r="I121" s="330"/>
      <c r="J121" s="330"/>
      <c r="K121" s="331"/>
    </row>
    <row r="122" s="1" customFormat="1" ht="45" customHeight="1">
      <c r="B122" s="332"/>
      <c r="C122" s="282" t="s">
        <v>1334</v>
      </c>
      <c r="D122" s="282"/>
      <c r="E122" s="282"/>
      <c r="F122" s="282"/>
      <c r="G122" s="282"/>
      <c r="H122" s="282"/>
      <c r="I122" s="282"/>
      <c r="J122" s="282"/>
      <c r="K122" s="333"/>
    </row>
    <row r="123" s="1" customFormat="1" ht="17.25" customHeight="1">
      <c r="B123" s="334"/>
      <c r="C123" s="306" t="s">
        <v>1280</v>
      </c>
      <c r="D123" s="306"/>
      <c r="E123" s="306"/>
      <c r="F123" s="306" t="s">
        <v>1281</v>
      </c>
      <c r="G123" s="307"/>
      <c r="H123" s="306" t="s">
        <v>57</v>
      </c>
      <c r="I123" s="306" t="s">
        <v>60</v>
      </c>
      <c r="J123" s="306" t="s">
        <v>1282</v>
      </c>
      <c r="K123" s="335"/>
    </row>
    <row r="124" s="1" customFormat="1" ht="17.25" customHeight="1">
      <c r="B124" s="334"/>
      <c r="C124" s="308" t="s">
        <v>1283</v>
      </c>
      <c r="D124" s="308"/>
      <c r="E124" s="308"/>
      <c r="F124" s="309" t="s">
        <v>1284</v>
      </c>
      <c r="G124" s="310"/>
      <c r="H124" s="308"/>
      <c r="I124" s="308"/>
      <c r="J124" s="308" t="s">
        <v>1285</v>
      </c>
      <c r="K124" s="335"/>
    </row>
    <row r="125" s="1" customFormat="1" ht="5.25" customHeight="1">
      <c r="B125" s="336"/>
      <c r="C125" s="311"/>
      <c r="D125" s="311"/>
      <c r="E125" s="311"/>
      <c r="F125" s="311"/>
      <c r="G125" s="337"/>
      <c r="H125" s="311"/>
      <c r="I125" s="311"/>
      <c r="J125" s="311"/>
      <c r="K125" s="338"/>
    </row>
    <row r="126" s="1" customFormat="1" ht="15" customHeight="1">
      <c r="B126" s="336"/>
      <c r="C126" s="291" t="s">
        <v>1289</v>
      </c>
      <c r="D126" s="313"/>
      <c r="E126" s="313"/>
      <c r="F126" s="314" t="s">
        <v>1286</v>
      </c>
      <c r="G126" s="291"/>
      <c r="H126" s="291" t="s">
        <v>1326</v>
      </c>
      <c r="I126" s="291" t="s">
        <v>1288</v>
      </c>
      <c r="J126" s="291">
        <v>120</v>
      </c>
      <c r="K126" s="339"/>
    </row>
    <row r="127" s="1" customFormat="1" ht="15" customHeight="1">
      <c r="B127" s="336"/>
      <c r="C127" s="291" t="s">
        <v>1335</v>
      </c>
      <c r="D127" s="291"/>
      <c r="E127" s="291"/>
      <c r="F127" s="314" t="s">
        <v>1286</v>
      </c>
      <c r="G127" s="291"/>
      <c r="H127" s="291" t="s">
        <v>1336</v>
      </c>
      <c r="I127" s="291" t="s">
        <v>1288</v>
      </c>
      <c r="J127" s="291" t="s">
        <v>1337</v>
      </c>
      <c r="K127" s="339"/>
    </row>
    <row r="128" s="1" customFormat="1" ht="15" customHeight="1">
      <c r="B128" s="336"/>
      <c r="C128" s="291" t="s">
        <v>1234</v>
      </c>
      <c r="D128" s="291"/>
      <c r="E128" s="291"/>
      <c r="F128" s="314" t="s">
        <v>1286</v>
      </c>
      <c r="G128" s="291"/>
      <c r="H128" s="291" t="s">
        <v>1338</v>
      </c>
      <c r="I128" s="291" t="s">
        <v>1288</v>
      </c>
      <c r="J128" s="291" t="s">
        <v>1337</v>
      </c>
      <c r="K128" s="339"/>
    </row>
    <row r="129" s="1" customFormat="1" ht="15" customHeight="1">
      <c r="B129" s="336"/>
      <c r="C129" s="291" t="s">
        <v>1297</v>
      </c>
      <c r="D129" s="291"/>
      <c r="E129" s="291"/>
      <c r="F129" s="314" t="s">
        <v>1292</v>
      </c>
      <c r="G129" s="291"/>
      <c r="H129" s="291" t="s">
        <v>1298</v>
      </c>
      <c r="I129" s="291" t="s">
        <v>1288</v>
      </c>
      <c r="J129" s="291">
        <v>15</v>
      </c>
      <c r="K129" s="339"/>
    </row>
    <row r="130" s="1" customFormat="1" ht="15" customHeight="1">
      <c r="B130" s="336"/>
      <c r="C130" s="317" t="s">
        <v>1299</v>
      </c>
      <c r="D130" s="317"/>
      <c r="E130" s="317"/>
      <c r="F130" s="318" t="s">
        <v>1292</v>
      </c>
      <c r="G130" s="317"/>
      <c r="H130" s="317" t="s">
        <v>1300</v>
      </c>
      <c r="I130" s="317" t="s">
        <v>1288</v>
      </c>
      <c r="J130" s="317">
        <v>15</v>
      </c>
      <c r="K130" s="339"/>
    </row>
    <row r="131" s="1" customFormat="1" ht="15" customHeight="1">
      <c r="B131" s="336"/>
      <c r="C131" s="317" t="s">
        <v>1301</v>
      </c>
      <c r="D131" s="317"/>
      <c r="E131" s="317"/>
      <c r="F131" s="318" t="s">
        <v>1292</v>
      </c>
      <c r="G131" s="317"/>
      <c r="H131" s="317" t="s">
        <v>1302</v>
      </c>
      <c r="I131" s="317" t="s">
        <v>1288</v>
      </c>
      <c r="J131" s="317">
        <v>20</v>
      </c>
      <c r="K131" s="339"/>
    </row>
    <row r="132" s="1" customFormat="1" ht="15" customHeight="1">
      <c r="B132" s="336"/>
      <c r="C132" s="317" t="s">
        <v>1303</v>
      </c>
      <c r="D132" s="317"/>
      <c r="E132" s="317"/>
      <c r="F132" s="318" t="s">
        <v>1292</v>
      </c>
      <c r="G132" s="317"/>
      <c r="H132" s="317" t="s">
        <v>1304</v>
      </c>
      <c r="I132" s="317" t="s">
        <v>1288</v>
      </c>
      <c r="J132" s="317">
        <v>20</v>
      </c>
      <c r="K132" s="339"/>
    </row>
    <row r="133" s="1" customFormat="1" ht="15" customHeight="1">
      <c r="B133" s="336"/>
      <c r="C133" s="291" t="s">
        <v>1291</v>
      </c>
      <c r="D133" s="291"/>
      <c r="E133" s="291"/>
      <c r="F133" s="314" t="s">
        <v>1292</v>
      </c>
      <c r="G133" s="291"/>
      <c r="H133" s="291" t="s">
        <v>1326</v>
      </c>
      <c r="I133" s="291" t="s">
        <v>1288</v>
      </c>
      <c r="J133" s="291">
        <v>50</v>
      </c>
      <c r="K133" s="339"/>
    </row>
    <row r="134" s="1" customFormat="1" ht="15" customHeight="1">
      <c r="B134" s="336"/>
      <c r="C134" s="291" t="s">
        <v>1305</v>
      </c>
      <c r="D134" s="291"/>
      <c r="E134" s="291"/>
      <c r="F134" s="314" t="s">
        <v>1292</v>
      </c>
      <c r="G134" s="291"/>
      <c r="H134" s="291" t="s">
        <v>1326</v>
      </c>
      <c r="I134" s="291" t="s">
        <v>1288</v>
      </c>
      <c r="J134" s="291">
        <v>50</v>
      </c>
      <c r="K134" s="339"/>
    </row>
    <row r="135" s="1" customFormat="1" ht="15" customHeight="1">
      <c r="B135" s="336"/>
      <c r="C135" s="291" t="s">
        <v>1311</v>
      </c>
      <c r="D135" s="291"/>
      <c r="E135" s="291"/>
      <c r="F135" s="314" t="s">
        <v>1292</v>
      </c>
      <c r="G135" s="291"/>
      <c r="H135" s="291" t="s">
        <v>1326</v>
      </c>
      <c r="I135" s="291" t="s">
        <v>1288</v>
      </c>
      <c r="J135" s="291">
        <v>50</v>
      </c>
      <c r="K135" s="339"/>
    </row>
    <row r="136" s="1" customFormat="1" ht="15" customHeight="1">
      <c r="B136" s="336"/>
      <c r="C136" s="291" t="s">
        <v>1313</v>
      </c>
      <c r="D136" s="291"/>
      <c r="E136" s="291"/>
      <c r="F136" s="314" t="s">
        <v>1292</v>
      </c>
      <c r="G136" s="291"/>
      <c r="H136" s="291" t="s">
        <v>1326</v>
      </c>
      <c r="I136" s="291" t="s">
        <v>1288</v>
      </c>
      <c r="J136" s="291">
        <v>50</v>
      </c>
      <c r="K136" s="339"/>
    </row>
    <row r="137" s="1" customFormat="1" ht="15" customHeight="1">
      <c r="B137" s="336"/>
      <c r="C137" s="291" t="s">
        <v>1314</v>
      </c>
      <c r="D137" s="291"/>
      <c r="E137" s="291"/>
      <c r="F137" s="314" t="s">
        <v>1292</v>
      </c>
      <c r="G137" s="291"/>
      <c r="H137" s="291" t="s">
        <v>1339</v>
      </c>
      <c r="I137" s="291" t="s">
        <v>1288</v>
      </c>
      <c r="J137" s="291">
        <v>255</v>
      </c>
      <c r="K137" s="339"/>
    </row>
    <row r="138" s="1" customFormat="1" ht="15" customHeight="1">
      <c r="B138" s="336"/>
      <c r="C138" s="291" t="s">
        <v>1316</v>
      </c>
      <c r="D138" s="291"/>
      <c r="E138" s="291"/>
      <c r="F138" s="314" t="s">
        <v>1286</v>
      </c>
      <c r="G138" s="291"/>
      <c r="H138" s="291" t="s">
        <v>1340</v>
      </c>
      <c r="I138" s="291" t="s">
        <v>1318</v>
      </c>
      <c r="J138" s="291"/>
      <c r="K138" s="339"/>
    </row>
    <row r="139" s="1" customFormat="1" ht="15" customHeight="1">
      <c r="B139" s="336"/>
      <c r="C139" s="291" t="s">
        <v>1319</v>
      </c>
      <c r="D139" s="291"/>
      <c r="E139" s="291"/>
      <c r="F139" s="314" t="s">
        <v>1286</v>
      </c>
      <c r="G139" s="291"/>
      <c r="H139" s="291" t="s">
        <v>1341</v>
      </c>
      <c r="I139" s="291" t="s">
        <v>1321</v>
      </c>
      <c r="J139" s="291"/>
      <c r="K139" s="339"/>
    </row>
    <row r="140" s="1" customFormat="1" ht="15" customHeight="1">
      <c r="B140" s="336"/>
      <c r="C140" s="291" t="s">
        <v>1322</v>
      </c>
      <c r="D140" s="291"/>
      <c r="E140" s="291"/>
      <c r="F140" s="314" t="s">
        <v>1286</v>
      </c>
      <c r="G140" s="291"/>
      <c r="H140" s="291" t="s">
        <v>1322</v>
      </c>
      <c r="I140" s="291" t="s">
        <v>1321</v>
      </c>
      <c r="J140" s="291"/>
      <c r="K140" s="339"/>
    </row>
    <row r="141" s="1" customFormat="1" ht="15" customHeight="1">
      <c r="B141" s="336"/>
      <c r="C141" s="291" t="s">
        <v>41</v>
      </c>
      <c r="D141" s="291"/>
      <c r="E141" s="291"/>
      <c r="F141" s="314" t="s">
        <v>1286</v>
      </c>
      <c r="G141" s="291"/>
      <c r="H141" s="291" t="s">
        <v>1342</v>
      </c>
      <c r="I141" s="291" t="s">
        <v>1321</v>
      </c>
      <c r="J141" s="291"/>
      <c r="K141" s="339"/>
    </row>
    <row r="142" s="1" customFormat="1" ht="15" customHeight="1">
      <c r="B142" s="336"/>
      <c r="C142" s="291" t="s">
        <v>1343</v>
      </c>
      <c r="D142" s="291"/>
      <c r="E142" s="291"/>
      <c r="F142" s="314" t="s">
        <v>1286</v>
      </c>
      <c r="G142" s="291"/>
      <c r="H142" s="291" t="s">
        <v>1344</v>
      </c>
      <c r="I142" s="291" t="s">
        <v>1321</v>
      </c>
      <c r="J142" s="291"/>
      <c r="K142" s="339"/>
    </row>
    <row r="143" s="1" customFormat="1" ht="15" customHeight="1">
      <c r="B143" s="340"/>
      <c r="C143" s="341"/>
      <c r="D143" s="341"/>
      <c r="E143" s="341"/>
      <c r="F143" s="341"/>
      <c r="G143" s="341"/>
      <c r="H143" s="341"/>
      <c r="I143" s="341"/>
      <c r="J143" s="341"/>
      <c r="K143" s="342"/>
    </row>
    <row r="144" s="1" customFormat="1" ht="18.75" customHeight="1">
      <c r="B144" s="327"/>
      <c r="C144" s="327"/>
      <c r="D144" s="327"/>
      <c r="E144" s="327"/>
      <c r="F144" s="328"/>
      <c r="G144" s="327"/>
      <c r="H144" s="327"/>
      <c r="I144" s="327"/>
      <c r="J144" s="327"/>
      <c r="K144" s="327"/>
    </row>
    <row r="145" s="1" customFormat="1" ht="18.75" customHeight="1">
      <c r="B145" s="299"/>
      <c r="C145" s="299"/>
      <c r="D145" s="299"/>
      <c r="E145" s="299"/>
      <c r="F145" s="299"/>
      <c r="G145" s="299"/>
      <c r="H145" s="299"/>
      <c r="I145" s="299"/>
      <c r="J145" s="299"/>
      <c r="K145" s="299"/>
    </row>
    <row r="146" s="1" customFormat="1" ht="7.5" customHeight="1">
      <c r="B146" s="300"/>
      <c r="C146" s="301"/>
      <c r="D146" s="301"/>
      <c r="E146" s="301"/>
      <c r="F146" s="301"/>
      <c r="G146" s="301"/>
      <c r="H146" s="301"/>
      <c r="I146" s="301"/>
      <c r="J146" s="301"/>
      <c r="K146" s="302"/>
    </row>
    <row r="147" s="1" customFormat="1" ht="45" customHeight="1">
      <c r="B147" s="303"/>
      <c r="C147" s="304" t="s">
        <v>1345</v>
      </c>
      <c r="D147" s="304"/>
      <c r="E147" s="304"/>
      <c r="F147" s="304"/>
      <c r="G147" s="304"/>
      <c r="H147" s="304"/>
      <c r="I147" s="304"/>
      <c r="J147" s="304"/>
      <c r="K147" s="305"/>
    </row>
    <row r="148" s="1" customFormat="1" ht="17.25" customHeight="1">
      <c r="B148" s="303"/>
      <c r="C148" s="306" t="s">
        <v>1280</v>
      </c>
      <c r="D148" s="306"/>
      <c r="E148" s="306"/>
      <c r="F148" s="306" t="s">
        <v>1281</v>
      </c>
      <c r="G148" s="307"/>
      <c r="H148" s="306" t="s">
        <v>57</v>
      </c>
      <c r="I148" s="306" t="s">
        <v>60</v>
      </c>
      <c r="J148" s="306" t="s">
        <v>1282</v>
      </c>
      <c r="K148" s="305"/>
    </row>
    <row r="149" s="1" customFormat="1" ht="17.25" customHeight="1">
      <c r="B149" s="303"/>
      <c r="C149" s="308" t="s">
        <v>1283</v>
      </c>
      <c r="D149" s="308"/>
      <c r="E149" s="308"/>
      <c r="F149" s="309" t="s">
        <v>1284</v>
      </c>
      <c r="G149" s="310"/>
      <c r="H149" s="308"/>
      <c r="I149" s="308"/>
      <c r="J149" s="308" t="s">
        <v>1285</v>
      </c>
      <c r="K149" s="305"/>
    </row>
    <row r="150" s="1" customFormat="1" ht="5.25" customHeight="1">
      <c r="B150" s="316"/>
      <c r="C150" s="311"/>
      <c r="D150" s="311"/>
      <c r="E150" s="311"/>
      <c r="F150" s="311"/>
      <c r="G150" s="312"/>
      <c r="H150" s="311"/>
      <c r="I150" s="311"/>
      <c r="J150" s="311"/>
      <c r="K150" s="339"/>
    </row>
    <row r="151" s="1" customFormat="1" ht="15" customHeight="1">
      <c r="B151" s="316"/>
      <c r="C151" s="343" t="s">
        <v>1289</v>
      </c>
      <c r="D151" s="291"/>
      <c r="E151" s="291"/>
      <c r="F151" s="344" t="s">
        <v>1286</v>
      </c>
      <c r="G151" s="291"/>
      <c r="H151" s="343" t="s">
        <v>1326</v>
      </c>
      <c r="I151" s="343" t="s">
        <v>1288</v>
      </c>
      <c r="J151" s="343">
        <v>120</v>
      </c>
      <c r="K151" s="339"/>
    </row>
    <row r="152" s="1" customFormat="1" ht="15" customHeight="1">
      <c r="B152" s="316"/>
      <c r="C152" s="343" t="s">
        <v>1335</v>
      </c>
      <c r="D152" s="291"/>
      <c r="E152" s="291"/>
      <c r="F152" s="344" t="s">
        <v>1286</v>
      </c>
      <c r="G152" s="291"/>
      <c r="H152" s="343" t="s">
        <v>1346</v>
      </c>
      <c r="I152" s="343" t="s">
        <v>1288</v>
      </c>
      <c r="J152" s="343" t="s">
        <v>1337</v>
      </c>
      <c r="K152" s="339"/>
    </row>
    <row r="153" s="1" customFormat="1" ht="15" customHeight="1">
      <c r="B153" s="316"/>
      <c r="C153" s="343" t="s">
        <v>1234</v>
      </c>
      <c r="D153" s="291"/>
      <c r="E153" s="291"/>
      <c r="F153" s="344" t="s">
        <v>1286</v>
      </c>
      <c r="G153" s="291"/>
      <c r="H153" s="343" t="s">
        <v>1347</v>
      </c>
      <c r="I153" s="343" t="s">
        <v>1288</v>
      </c>
      <c r="J153" s="343" t="s">
        <v>1337</v>
      </c>
      <c r="K153" s="339"/>
    </row>
    <row r="154" s="1" customFormat="1" ht="15" customHeight="1">
      <c r="B154" s="316"/>
      <c r="C154" s="343" t="s">
        <v>1291</v>
      </c>
      <c r="D154" s="291"/>
      <c r="E154" s="291"/>
      <c r="F154" s="344" t="s">
        <v>1292</v>
      </c>
      <c r="G154" s="291"/>
      <c r="H154" s="343" t="s">
        <v>1326</v>
      </c>
      <c r="I154" s="343" t="s">
        <v>1288</v>
      </c>
      <c r="J154" s="343">
        <v>50</v>
      </c>
      <c r="K154" s="339"/>
    </row>
    <row r="155" s="1" customFormat="1" ht="15" customHeight="1">
      <c r="B155" s="316"/>
      <c r="C155" s="343" t="s">
        <v>1294</v>
      </c>
      <c r="D155" s="291"/>
      <c r="E155" s="291"/>
      <c r="F155" s="344" t="s">
        <v>1286</v>
      </c>
      <c r="G155" s="291"/>
      <c r="H155" s="343" t="s">
        <v>1326</v>
      </c>
      <c r="I155" s="343" t="s">
        <v>1296</v>
      </c>
      <c r="J155" s="343"/>
      <c r="K155" s="339"/>
    </row>
    <row r="156" s="1" customFormat="1" ht="15" customHeight="1">
      <c r="B156" s="316"/>
      <c r="C156" s="343" t="s">
        <v>1305</v>
      </c>
      <c r="D156" s="291"/>
      <c r="E156" s="291"/>
      <c r="F156" s="344" t="s">
        <v>1292</v>
      </c>
      <c r="G156" s="291"/>
      <c r="H156" s="343" t="s">
        <v>1326</v>
      </c>
      <c r="I156" s="343" t="s">
        <v>1288</v>
      </c>
      <c r="J156" s="343">
        <v>50</v>
      </c>
      <c r="K156" s="339"/>
    </row>
    <row r="157" s="1" customFormat="1" ht="15" customHeight="1">
      <c r="B157" s="316"/>
      <c r="C157" s="343" t="s">
        <v>1313</v>
      </c>
      <c r="D157" s="291"/>
      <c r="E157" s="291"/>
      <c r="F157" s="344" t="s">
        <v>1292</v>
      </c>
      <c r="G157" s="291"/>
      <c r="H157" s="343" t="s">
        <v>1326</v>
      </c>
      <c r="I157" s="343" t="s">
        <v>1288</v>
      </c>
      <c r="J157" s="343">
        <v>50</v>
      </c>
      <c r="K157" s="339"/>
    </row>
    <row r="158" s="1" customFormat="1" ht="15" customHeight="1">
      <c r="B158" s="316"/>
      <c r="C158" s="343" t="s">
        <v>1311</v>
      </c>
      <c r="D158" s="291"/>
      <c r="E158" s="291"/>
      <c r="F158" s="344" t="s">
        <v>1292</v>
      </c>
      <c r="G158" s="291"/>
      <c r="H158" s="343" t="s">
        <v>1326</v>
      </c>
      <c r="I158" s="343" t="s">
        <v>1288</v>
      </c>
      <c r="J158" s="343">
        <v>50</v>
      </c>
      <c r="K158" s="339"/>
    </row>
    <row r="159" s="1" customFormat="1" ht="15" customHeight="1">
      <c r="B159" s="316"/>
      <c r="C159" s="343" t="s">
        <v>102</v>
      </c>
      <c r="D159" s="291"/>
      <c r="E159" s="291"/>
      <c r="F159" s="344" t="s">
        <v>1286</v>
      </c>
      <c r="G159" s="291"/>
      <c r="H159" s="343" t="s">
        <v>1348</v>
      </c>
      <c r="I159" s="343" t="s">
        <v>1288</v>
      </c>
      <c r="J159" s="343" t="s">
        <v>1349</v>
      </c>
      <c r="K159" s="339"/>
    </row>
    <row r="160" s="1" customFormat="1" ht="15" customHeight="1">
      <c r="B160" s="316"/>
      <c r="C160" s="343" t="s">
        <v>1350</v>
      </c>
      <c r="D160" s="291"/>
      <c r="E160" s="291"/>
      <c r="F160" s="344" t="s">
        <v>1286</v>
      </c>
      <c r="G160" s="291"/>
      <c r="H160" s="343" t="s">
        <v>1351</v>
      </c>
      <c r="I160" s="343" t="s">
        <v>1321</v>
      </c>
      <c r="J160" s="343"/>
      <c r="K160" s="339"/>
    </row>
    <row r="161" s="1" customFormat="1" ht="15" customHeight="1">
      <c r="B161" s="345"/>
      <c r="C161" s="325"/>
      <c r="D161" s="325"/>
      <c r="E161" s="325"/>
      <c r="F161" s="325"/>
      <c r="G161" s="325"/>
      <c r="H161" s="325"/>
      <c r="I161" s="325"/>
      <c r="J161" s="325"/>
      <c r="K161" s="346"/>
    </row>
    <row r="162" s="1" customFormat="1" ht="18.75" customHeight="1">
      <c r="B162" s="327"/>
      <c r="C162" s="337"/>
      <c r="D162" s="337"/>
      <c r="E162" s="337"/>
      <c r="F162" s="347"/>
      <c r="G162" s="337"/>
      <c r="H162" s="337"/>
      <c r="I162" s="337"/>
      <c r="J162" s="337"/>
      <c r="K162" s="327"/>
    </row>
    <row r="163" s="1" customFormat="1" ht="18.75" customHeight="1">
      <c r="B163" s="299"/>
      <c r="C163" s="299"/>
      <c r="D163" s="299"/>
      <c r="E163" s="299"/>
      <c r="F163" s="299"/>
      <c r="G163" s="299"/>
      <c r="H163" s="299"/>
      <c r="I163" s="299"/>
      <c r="J163" s="299"/>
      <c r="K163" s="299"/>
    </row>
    <row r="164" s="1" customFormat="1" ht="7.5" customHeight="1">
      <c r="B164" s="278"/>
      <c r="C164" s="279"/>
      <c r="D164" s="279"/>
      <c r="E164" s="279"/>
      <c r="F164" s="279"/>
      <c r="G164" s="279"/>
      <c r="H164" s="279"/>
      <c r="I164" s="279"/>
      <c r="J164" s="279"/>
      <c r="K164" s="280"/>
    </row>
    <row r="165" s="1" customFormat="1" ht="45" customHeight="1">
      <c r="B165" s="281"/>
      <c r="C165" s="282" t="s">
        <v>1352</v>
      </c>
      <c r="D165" s="282"/>
      <c r="E165" s="282"/>
      <c r="F165" s="282"/>
      <c r="G165" s="282"/>
      <c r="H165" s="282"/>
      <c r="I165" s="282"/>
      <c r="J165" s="282"/>
      <c r="K165" s="283"/>
    </row>
    <row r="166" s="1" customFormat="1" ht="17.25" customHeight="1">
      <c r="B166" s="281"/>
      <c r="C166" s="306" t="s">
        <v>1280</v>
      </c>
      <c r="D166" s="306"/>
      <c r="E166" s="306"/>
      <c r="F166" s="306" t="s">
        <v>1281</v>
      </c>
      <c r="G166" s="348"/>
      <c r="H166" s="349" t="s">
        <v>57</v>
      </c>
      <c r="I166" s="349" t="s">
        <v>60</v>
      </c>
      <c r="J166" s="306" t="s">
        <v>1282</v>
      </c>
      <c r="K166" s="283"/>
    </row>
    <row r="167" s="1" customFormat="1" ht="17.25" customHeight="1">
      <c r="B167" s="284"/>
      <c r="C167" s="308" t="s">
        <v>1283</v>
      </c>
      <c r="D167" s="308"/>
      <c r="E167" s="308"/>
      <c r="F167" s="309" t="s">
        <v>1284</v>
      </c>
      <c r="G167" s="350"/>
      <c r="H167" s="351"/>
      <c r="I167" s="351"/>
      <c r="J167" s="308" t="s">
        <v>1285</v>
      </c>
      <c r="K167" s="286"/>
    </row>
    <row r="168" s="1" customFormat="1" ht="5.25" customHeight="1">
      <c r="B168" s="316"/>
      <c r="C168" s="311"/>
      <c r="D168" s="311"/>
      <c r="E168" s="311"/>
      <c r="F168" s="311"/>
      <c r="G168" s="312"/>
      <c r="H168" s="311"/>
      <c r="I168" s="311"/>
      <c r="J168" s="311"/>
      <c r="K168" s="339"/>
    </row>
    <row r="169" s="1" customFormat="1" ht="15" customHeight="1">
      <c r="B169" s="316"/>
      <c r="C169" s="291" t="s">
        <v>1289</v>
      </c>
      <c r="D169" s="291"/>
      <c r="E169" s="291"/>
      <c r="F169" s="314" t="s">
        <v>1286</v>
      </c>
      <c r="G169" s="291"/>
      <c r="H169" s="291" t="s">
        <v>1326</v>
      </c>
      <c r="I169" s="291" t="s">
        <v>1288</v>
      </c>
      <c r="J169" s="291">
        <v>120</v>
      </c>
      <c r="K169" s="339"/>
    </row>
    <row r="170" s="1" customFormat="1" ht="15" customHeight="1">
      <c r="B170" s="316"/>
      <c r="C170" s="291" t="s">
        <v>1335</v>
      </c>
      <c r="D170" s="291"/>
      <c r="E170" s="291"/>
      <c r="F170" s="314" t="s">
        <v>1286</v>
      </c>
      <c r="G170" s="291"/>
      <c r="H170" s="291" t="s">
        <v>1336</v>
      </c>
      <c r="I170" s="291" t="s">
        <v>1288</v>
      </c>
      <c r="J170" s="291" t="s">
        <v>1337</v>
      </c>
      <c r="K170" s="339"/>
    </row>
    <row r="171" s="1" customFormat="1" ht="15" customHeight="1">
      <c r="B171" s="316"/>
      <c r="C171" s="291" t="s">
        <v>1234</v>
      </c>
      <c r="D171" s="291"/>
      <c r="E171" s="291"/>
      <c r="F171" s="314" t="s">
        <v>1286</v>
      </c>
      <c r="G171" s="291"/>
      <c r="H171" s="291" t="s">
        <v>1353</v>
      </c>
      <c r="I171" s="291" t="s">
        <v>1288</v>
      </c>
      <c r="J171" s="291" t="s">
        <v>1337</v>
      </c>
      <c r="K171" s="339"/>
    </row>
    <row r="172" s="1" customFormat="1" ht="15" customHeight="1">
      <c r="B172" s="316"/>
      <c r="C172" s="291" t="s">
        <v>1291</v>
      </c>
      <c r="D172" s="291"/>
      <c r="E172" s="291"/>
      <c r="F172" s="314" t="s">
        <v>1292</v>
      </c>
      <c r="G172" s="291"/>
      <c r="H172" s="291" t="s">
        <v>1353</v>
      </c>
      <c r="I172" s="291" t="s">
        <v>1288</v>
      </c>
      <c r="J172" s="291">
        <v>50</v>
      </c>
      <c r="K172" s="339"/>
    </row>
    <row r="173" s="1" customFormat="1" ht="15" customHeight="1">
      <c r="B173" s="316"/>
      <c r="C173" s="291" t="s">
        <v>1294</v>
      </c>
      <c r="D173" s="291"/>
      <c r="E173" s="291"/>
      <c r="F173" s="314" t="s">
        <v>1286</v>
      </c>
      <c r="G173" s="291"/>
      <c r="H173" s="291" t="s">
        <v>1353</v>
      </c>
      <c r="I173" s="291" t="s">
        <v>1296</v>
      </c>
      <c r="J173" s="291"/>
      <c r="K173" s="339"/>
    </row>
    <row r="174" s="1" customFormat="1" ht="15" customHeight="1">
      <c r="B174" s="316"/>
      <c r="C174" s="291" t="s">
        <v>1305</v>
      </c>
      <c r="D174" s="291"/>
      <c r="E174" s="291"/>
      <c r="F174" s="314" t="s">
        <v>1292</v>
      </c>
      <c r="G174" s="291"/>
      <c r="H174" s="291" t="s">
        <v>1353</v>
      </c>
      <c r="I174" s="291" t="s">
        <v>1288</v>
      </c>
      <c r="J174" s="291">
        <v>50</v>
      </c>
      <c r="K174" s="339"/>
    </row>
    <row r="175" s="1" customFormat="1" ht="15" customHeight="1">
      <c r="B175" s="316"/>
      <c r="C175" s="291" t="s">
        <v>1313</v>
      </c>
      <c r="D175" s="291"/>
      <c r="E175" s="291"/>
      <c r="F175" s="314" t="s">
        <v>1292</v>
      </c>
      <c r="G175" s="291"/>
      <c r="H175" s="291" t="s">
        <v>1353</v>
      </c>
      <c r="I175" s="291" t="s">
        <v>1288</v>
      </c>
      <c r="J175" s="291">
        <v>50</v>
      </c>
      <c r="K175" s="339"/>
    </row>
    <row r="176" s="1" customFormat="1" ht="15" customHeight="1">
      <c r="B176" s="316"/>
      <c r="C176" s="291" t="s">
        <v>1311</v>
      </c>
      <c r="D176" s="291"/>
      <c r="E176" s="291"/>
      <c r="F176" s="314" t="s">
        <v>1292</v>
      </c>
      <c r="G176" s="291"/>
      <c r="H176" s="291" t="s">
        <v>1353</v>
      </c>
      <c r="I176" s="291" t="s">
        <v>1288</v>
      </c>
      <c r="J176" s="291">
        <v>50</v>
      </c>
      <c r="K176" s="339"/>
    </row>
    <row r="177" s="1" customFormat="1" ht="15" customHeight="1">
      <c r="B177" s="316"/>
      <c r="C177" s="291" t="s">
        <v>118</v>
      </c>
      <c r="D177" s="291"/>
      <c r="E177" s="291"/>
      <c r="F177" s="314" t="s">
        <v>1286</v>
      </c>
      <c r="G177" s="291"/>
      <c r="H177" s="291" t="s">
        <v>1354</v>
      </c>
      <c r="I177" s="291" t="s">
        <v>1355</v>
      </c>
      <c r="J177" s="291"/>
      <c r="K177" s="339"/>
    </row>
    <row r="178" s="1" customFormat="1" ht="15" customHeight="1">
      <c r="B178" s="316"/>
      <c r="C178" s="291" t="s">
        <v>60</v>
      </c>
      <c r="D178" s="291"/>
      <c r="E178" s="291"/>
      <c r="F178" s="314" t="s">
        <v>1286</v>
      </c>
      <c r="G178" s="291"/>
      <c r="H178" s="291" t="s">
        <v>1356</v>
      </c>
      <c r="I178" s="291" t="s">
        <v>1357</v>
      </c>
      <c r="J178" s="291">
        <v>1</v>
      </c>
      <c r="K178" s="339"/>
    </row>
    <row r="179" s="1" customFormat="1" ht="15" customHeight="1">
      <c r="B179" s="316"/>
      <c r="C179" s="291" t="s">
        <v>56</v>
      </c>
      <c r="D179" s="291"/>
      <c r="E179" s="291"/>
      <c r="F179" s="314" t="s">
        <v>1286</v>
      </c>
      <c r="G179" s="291"/>
      <c r="H179" s="291" t="s">
        <v>1358</v>
      </c>
      <c r="I179" s="291" t="s">
        <v>1288</v>
      </c>
      <c r="J179" s="291">
        <v>20</v>
      </c>
      <c r="K179" s="339"/>
    </row>
    <row r="180" s="1" customFormat="1" ht="15" customHeight="1">
      <c r="B180" s="316"/>
      <c r="C180" s="291" t="s">
        <v>57</v>
      </c>
      <c r="D180" s="291"/>
      <c r="E180" s="291"/>
      <c r="F180" s="314" t="s">
        <v>1286</v>
      </c>
      <c r="G180" s="291"/>
      <c r="H180" s="291" t="s">
        <v>1359</v>
      </c>
      <c r="I180" s="291" t="s">
        <v>1288</v>
      </c>
      <c r="J180" s="291">
        <v>255</v>
      </c>
      <c r="K180" s="339"/>
    </row>
    <row r="181" s="1" customFormat="1" ht="15" customHeight="1">
      <c r="B181" s="316"/>
      <c r="C181" s="291" t="s">
        <v>119</v>
      </c>
      <c r="D181" s="291"/>
      <c r="E181" s="291"/>
      <c r="F181" s="314" t="s">
        <v>1286</v>
      </c>
      <c r="G181" s="291"/>
      <c r="H181" s="291" t="s">
        <v>1250</v>
      </c>
      <c r="I181" s="291" t="s">
        <v>1288</v>
      </c>
      <c r="J181" s="291">
        <v>10</v>
      </c>
      <c r="K181" s="339"/>
    </row>
    <row r="182" s="1" customFormat="1" ht="15" customHeight="1">
      <c r="B182" s="316"/>
      <c r="C182" s="291" t="s">
        <v>120</v>
      </c>
      <c r="D182" s="291"/>
      <c r="E182" s="291"/>
      <c r="F182" s="314" t="s">
        <v>1286</v>
      </c>
      <c r="G182" s="291"/>
      <c r="H182" s="291" t="s">
        <v>1360</v>
      </c>
      <c r="I182" s="291" t="s">
        <v>1321</v>
      </c>
      <c r="J182" s="291"/>
      <c r="K182" s="339"/>
    </row>
    <row r="183" s="1" customFormat="1" ht="15" customHeight="1">
      <c r="B183" s="316"/>
      <c r="C183" s="291" t="s">
        <v>1361</v>
      </c>
      <c r="D183" s="291"/>
      <c r="E183" s="291"/>
      <c r="F183" s="314" t="s">
        <v>1286</v>
      </c>
      <c r="G183" s="291"/>
      <c r="H183" s="291" t="s">
        <v>1362</v>
      </c>
      <c r="I183" s="291" t="s">
        <v>1321</v>
      </c>
      <c r="J183" s="291"/>
      <c r="K183" s="339"/>
    </row>
    <row r="184" s="1" customFormat="1" ht="15" customHeight="1">
      <c r="B184" s="316"/>
      <c r="C184" s="291" t="s">
        <v>1350</v>
      </c>
      <c r="D184" s="291"/>
      <c r="E184" s="291"/>
      <c r="F184" s="314" t="s">
        <v>1286</v>
      </c>
      <c r="G184" s="291"/>
      <c r="H184" s="291" t="s">
        <v>1363</v>
      </c>
      <c r="I184" s="291" t="s">
        <v>1321</v>
      </c>
      <c r="J184" s="291"/>
      <c r="K184" s="339"/>
    </row>
    <row r="185" s="1" customFormat="1" ht="15" customHeight="1">
      <c r="B185" s="316"/>
      <c r="C185" s="291" t="s">
        <v>122</v>
      </c>
      <c r="D185" s="291"/>
      <c r="E185" s="291"/>
      <c r="F185" s="314" t="s">
        <v>1292</v>
      </c>
      <c r="G185" s="291"/>
      <c r="H185" s="291" t="s">
        <v>1364</v>
      </c>
      <c r="I185" s="291" t="s">
        <v>1288</v>
      </c>
      <c r="J185" s="291">
        <v>50</v>
      </c>
      <c r="K185" s="339"/>
    </row>
    <row r="186" s="1" customFormat="1" ht="15" customHeight="1">
      <c r="B186" s="316"/>
      <c r="C186" s="291" t="s">
        <v>1365</v>
      </c>
      <c r="D186" s="291"/>
      <c r="E186" s="291"/>
      <c r="F186" s="314" t="s">
        <v>1292</v>
      </c>
      <c r="G186" s="291"/>
      <c r="H186" s="291" t="s">
        <v>1366</v>
      </c>
      <c r="I186" s="291" t="s">
        <v>1367</v>
      </c>
      <c r="J186" s="291"/>
      <c r="K186" s="339"/>
    </row>
    <row r="187" s="1" customFormat="1" ht="15" customHeight="1">
      <c r="B187" s="316"/>
      <c r="C187" s="291" t="s">
        <v>1368</v>
      </c>
      <c r="D187" s="291"/>
      <c r="E187" s="291"/>
      <c r="F187" s="314" t="s">
        <v>1292</v>
      </c>
      <c r="G187" s="291"/>
      <c r="H187" s="291" t="s">
        <v>1369</v>
      </c>
      <c r="I187" s="291" t="s">
        <v>1367</v>
      </c>
      <c r="J187" s="291"/>
      <c r="K187" s="339"/>
    </row>
    <row r="188" s="1" customFormat="1" ht="15" customHeight="1">
      <c r="B188" s="316"/>
      <c r="C188" s="291" t="s">
        <v>1370</v>
      </c>
      <c r="D188" s="291"/>
      <c r="E188" s="291"/>
      <c r="F188" s="314" t="s">
        <v>1292</v>
      </c>
      <c r="G188" s="291"/>
      <c r="H188" s="291" t="s">
        <v>1371</v>
      </c>
      <c r="I188" s="291" t="s">
        <v>1367</v>
      </c>
      <c r="J188" s="291"/>
      <c r="K188" s="339"/>
    </row>
    <row r="189" s="1" customFormat="1" ht="15" customHeight="1">
      <c r="B189" s="316"/>
      <c r="C189" s="352" t="s">
        <v>1372</v>
      </c>
      <c r="D189" s="291"/>
      <c r="E189" s="291"/>
      <c r="F189" s="314" t="s">
        <v>1292</v>
      </c>
      <c r="G189" s="291"/>
      <c r="H189" s="291" t="s">
        <v>1373</v>
      </c>
      <c r="I189" s="291" t="s">
        <v>1374</v>
      </c>
      <c r="J189" s="353" t="s">
        <v>1375</v>
      </c>
      <c r="K189" s="339"/>
    </row>
    <row r="190" s="17" customFormat="1" ht="15" customHeight="1">
      <c r="B190" s="354"/>
      <c r="C190" s="355" t="s">
        <v>1376</v>
      </c>
      <c r="D190" s="356"/>
      <c r="E190" s="356"/>
      <c r="F190" s="357" t="s">
        <v>1292</v>
      </c>
      <c r="G190" s="356"/>
      <c r="H190" s="356" t="s">
        <v>1377</v>
      </c>
      <c r="I190" s="356" t="s">
        <v>1374</v>
      </c>
      <c r="J190" s="358" t="s">
        <v>1375</v>
      </c>
      <c r="K190" s="359"/>
    </row>
    <row r="191" s="1" customFormat="1" ht="15" customHeight="1">
      <c r="B191" s="316"/>
      <c r="C191" s="352" t="s">
        <v>45</v>
      </c>
      <c r="D191" s="291"/>
      <c r="E191" s="291"/>
      <c r="F191" s="314" t="s">
        <v>1286</v>
      </c>
      <c r="G191" s="291"/>
      <c r="H191" s="288" t="s">
        <v>1378</v>
      </c>
      <c r="I191" s="291" t="s">
        <v>1379</v>
      </c>
      <c r="J191" s="291"/>
      <c r="K191" s="339"/>
    </row>
    <row r="192" s="1" customFormat="1" ht="15" customHeight="1">
      <c r="B192" s="316"/>
      <c r="C192" s="352" t="s">
        <v>1380</v>
      </c>
      <c r="D192" s="291"/>
      <c r="E192" s="291"/>
      <c r="F192" s="314" t="s">
        <v>1286</v>
      </c>
      <c r="G192" s="291"/>
      <c r="H192" s="291" t="s">
        <v>1381</v>
      </c>
      <c r="I192" s="291" t="s">
        <v>1321</v>
      </c>
      <c r="J192" s="291"/>
      <c r="K192" s="339"/>
    </row>
    <row r="193" s="1" customFormat="1" ht="15" customHeight="1">
      <c r="B193" s="316"/>
      <c r="C193" s="352" t="s">
        <v>1382</v>
      </c>
      <c r="D193" s="291"/>
      <c r="E193" s="291"/>
      <c r="F193" s="314" t="s">
        <v>1286</v>
      </c>
      <c r="G193" s="291"/>
      <c r="H193" s="291" t="s">
        <v>1383</v>
      </c>
      <c r="I193" s="291" t="s">
        <v>1321</v>
      </c>
      <c r="J193" s="291"/>
      <c r="K193" s="339"/>
    </row>
    <row r="194" s="1" customFormat="1" ht="15" customHeight="1">
      <c r="B194" s="316"/>
      <c r="C194" s="352" t="s">
        <v>1384</v>
      </c>
      <c r="D194" s="291"/>
      <c r="E194" s="291"/>
      <c r="F194" s="314" t="s">
        <v>1292</v>
      </c>
      <c r="G194" s="291"/>
      <c r="H194" s="291" t="s">
        <v>1385</v>
      </c>
      <c r="I194" s="291" t="s">
        <v>1321</v>
      </c>
      <c r="J194" s="291"/>
      <c r="K194" s="339"/>
    </row>
    <row r="195" s="1" customFormat="1" ht="15" customHeight="1">
      <c r="B195" s="345"/>
      <c r="C195" s="360"/>
      <c r="D195" s="325"/>
      <c r="E195" s="325"/>
      <c r="F195" s="325"/>
      <c r="G195" s="325"/>
      <c r="H195" s="325"/>
      <c r="I195" s="325"/>
      <c r="J195" s="325"/>
      <c r="K195" s="346"/>
    </row>
    <row r="196" s="1" customFormat="1" ht="18.75" customHeight="1">
      <c r="B196" s="327"/>
      <c r="C196" s="337"/>
      <c r="D196" s="337"/>
      <c r="E196" s="337"/>
      <c r="F196" s="347"/>
      <c r="G196" s="337"/>
      <c r="H196" s="337"/>
      <c r="I196" s="337"/>
      <c r="J196" s="337"/>
      <c r="K196" s="327"/>
    </row>
    <row r="197" s="1" customFormat="1" ht="18.75" customHeight="1">
      <c r="B197" s="327"/>
      <c r="C197" s="337"/>
      <c r="D197" s="337"/>
      <c r="E197" s="337"/>
      <c r="F197" s="347"/>
      <c r="G197" s="337"/>
      <c r="H197" s="337"/>
      <c r="I197" s="337"/>
      <c r="J197" s="337"/>
      <c r="K197" s="327"/>
    </row>
    <row r="198" s="1" customFormat="1" ht="18.75" customHeight="1">
      <c r="B198" s="299"/>
      <c r="C198" s="299"/>
      <c r="D198" s="299"/>
      <c r="E198" s="299"/>
      <c r="F198" s="299"/>
      <c r="G198" s="299"/>
      <c r="H198" s="299"/>
      <c r="I198" s="299"/>
      <c r="J198" s="299"/>
      <c r="K198" s="299"/>
    </row>
    <row r="199" s="1" customFormat="1" ht="13.5">
      <c r="B199" s="278"/>
      <c r="C199" s="279"/>
      <c r="D199" s="279"/>
      <c r="E199" s="279"/>
      <c r="F199" s="279"/>
      <c r="G199" s="279"/>
      <c r="H199" s="279"/>
      <c r="I199" s="279"/>
      <c r="J199" s="279"/>
      <c r="K199" s="280"/>
    </row>
    <row r="200" s="1" customFormat="1" ht="21">
      <c r="B200" s="281"/>
      <c r="C200" s="282" t="s">
        <v>1386</v>
      </c>
      <c r="D200" s="282"/>
      <c r="E200" s="282"/>
      <c r="F200" s="282"/>
      <c r="G200" s="282"/>
      <c r="H200" s="282"/>
      <c r="I200" s="282"/>
      <c r="J200" s="282"/>
      <c r="K200" s="283"/>
    </row>
    <row r="201" s="1" customFormat="1" ht="25.5" customHeight="1">
      <c r="B201" s="281"/>
      <c r="C201" s="361" t="s">
        <v>1387</v>
      </c>
      <c r="D201" s="361"/>
      <c r="E201" s="361"/>
      <c r="F201" s="361" t="s">
        <v>1388</v>
      </c>
      <c r="G201" s="362"/>
      <c r="H201" s="361" t="s">
        <v>1389</v>
      </c>
      <c r="I201" s="361"/>
      <c r="J201" s="361"/>
      <c r="K201" s="283"/>
    </row>
    <row r="202" s="1" customFormat="1" ht="5.25" customHeight="1">
      <c r="B202" s="316"/>
      <c r="C202" s="311"/>
      <c r="D202" s="311"/>
      <c r="E202" s="311"/>
      <c r="F202" s="311"/>
      <c r="G202" s="337"/>
      <c r="H202" s="311"/>
      <c r="I202" s="311"/>
      <c r="J202" s="311"/>
      <c r="K202" s="339"/>
    </row>
    <row r="203" s="1" customFormat="1" ht="15" customHeight="1">
      <c r="B203" s="316"/>
      <c r="C203" s="291" t="s">
        <v>1379</v>
      </c>
      <c r="D203" s="291"/>
      <c r="E203" s="291"/>
      <c r="F203" s="314" t="s">
        <v>46</v>
      </c>
      <c r="G203" s="291"/>
      <c r="H203" s="291" t="s">
        <v>1390</v>
      </c>
      <c r="I203" s="291"/>
      <c r="J203" s="291"/>
      <c r="K203" s="339"/>
    </row>
    <row r="204" s="1" customFormat="1" ht="15" customHeight="1">
      <c r="B204" s="316"/>
      <c r="C204" s="291"/>
      <c r="D204" s="291"/>
      <c r="E204" s="291"/>
      <c r="F204" s="314" t="s">
        <v>47</v>
      </c>
      <c r="G204" s="291"/>
      <c r="H204" s="291" t="s">
        <v>1391</v>
      </c>
      <c r="I204" s="291"/>
      <c r="J204" s="291"/>
      <c r="K204" s="339"/>
    </row>
    <row r="205" s="1" customFormat="1" ht="15" customHeight="1">
      <c r="B205" s="316"/>
      <c r="C205" s="291"/>
      <c r="D205" s="291"/>
      <c r="E205" s="291"/>
      <c r="F205" s="314" t="s">
        <v>50</v>
      </c>
      <c r="G205" s="291"/>
      <c r="H205" s="291" t="s">
        <v>1392</v>
      </c>
      <c r="I205" s="291"/>
      <c r="J205" s="291"/>
      <c r="K205" s="339"/>
    </row>
    <row r="206" s="1" customFormat="1" ht="15" customHeight="1">
      <c r="B206" s="316"/>
      <c r="C206" s="291"/>
      <c r="D206" s="291"/>
      <c r="E206" s="291"/>
      <c r="F206" s="314" t="s">
        <v>48</v>
      </c>
      <c r="G206" s="291"/>
      <c r="H206" s="291" t="s">
        <v>1393</v>
      </c>
      <c r="I206" s="291"/>
      <c r="J206" s="291"/>
      <c r="K206" s="339"/>
    </row>
    <row r="207" s="1" customFormat="1" ht="15" customHeight="1">
      <c r="B207" s="316"/>
      <c r="C207" s="291"/>
      <c r="D207" s="291"/>
      <c r="E207" s="291"/>
      <c r="F207" s="314" t="s">
        <v>49</v>
      </c>
      <c r="G207" s="291"/>
      <c r="H207" s="291" t="s">
        <v>1394</v>
      </c>
      <c r="I207" s="291"/>
      <c r="J207" s="291"/>
      <c r="K207" s="339"/>
    </row>
    <row r="208" s="1" customFormat="1" ht="15" customHeight="1">
      <c r="B208" s="316"/>
      <c r="C208" s="291"/>
      <c r="D208" s="291"/>
      <c r="E208" s="291"/>
      <c r="F208" s="314"/>
      <c r="G208" s="291"/>
      <c r="H208" s="291"/>
      <c r="I208" s="291"/>
      <c r="J208" s="291"/>
      <c r="K208" s="339"/>
    </row>
    <row r="209" s="1" customFormat="1" ht="15" customHeight="1">
      <c r="B209" s="316"/>
      <c r="C209" s="291" t="s">
        <v>1333</v>
      </c>
      <c r="D209" s="291"/>
      <c r="E209" s="291"/>
      <c r="F209" s="314" t="s">
        <v>82</v>
      </c>
      <c r="G209" s="291"/>
      <c r="H209" s="291" t="s">
        <v>1395</v>
      </c>
      <c r="I209" s="291"/>
      <c r="J209" s="291"/>
      <c r="K209" s="339"/>
    </row>
    <row r="210" s="1" customFormat="1" ht="15" customHeight="1">
      <c r="B210" s="316"/>
      <c r="C210" s="291"/>
      <c r="D210" s="291"/>
      <c r="E210" s="291"/>
      <c r="F210" s="314" t="s">
        <v>1229</v>
      </c>
      <c r="G210" s="291"/>
      <c r="H210" s="291" t="s">
        <v>1230</v>
      </c>
      <c r="I210" s="291"/>
      <c r="J210" s="291"/>
      <c r="K210" s="339"/>
    </row>
    <row r="211" s="1" customFormat="1" ht="15" customHeight="1">
      <c r="B211" s="316"/>
      <c r="C211" s="291"/>
      <c r="D211" s="291"/>
      <c r="E211" s="291"/>
      <c r="F211" s="314" t="s">
        <v>1227</v>
      </c>
      <c r="G211" s="291"/>
      <c r="H211" s="291" t="s">
        <v>1396</v>
      </c>
      <c r="I211" s="291"/>
      <c r="J211" s="291"/>
      <c r="K211" s="339"/>
    </row>
    <row r="212" s="1" customFormat="1" ht="15" customHeight="1">
      <c r="B212" s="363"/>
      <c r="C212" s="291"/>
      <c r="D212" s="291"/>
      <c r="E212" s="291"/>
      <c r="F212" s="314" t="s">
        <v>1231</v>
      </c>
      <c r="G212" s="352"/>
      <c r="H212" s="343" t="s">
        <v>1232</v>
      </c>
      <c r="I212" s="343"/>
      <c r="J212" s="343"/>
      <c r="K212" s="364"/>
    </row>
    <row r="213" s="1" customFormat="1" ht="15" customHeight="1">
      <c r="B213" s="363"/>
      <c r="C213" s="291"/>
      <c r="D213" s="291"/>
      <c r="E213" s="291"/>
      <c r="F213" s="314" t="s">
        <v>1233</v>
      </c>
      <c r="G213" s="352"/>
      <c r="H213" s="343" t="s">
        <v>1397</v>
      </c>
      <c r="I213" s="343"/>
      <c r="J213" s="343"/>
      <c r="K213" s="364"/>
    </row>
    <row r="214" s="1" customFormat="1" ht="15" customHeight="1">
      <c r="B214" s="363"/>
      <c r="C214" s="291"/>
      <c r="D214" s="291"/>
      <c r="E214" s="291"/>
      <c r="F214" s="314"/>
      <c r="G214" s="352"/>
      <c r="H214" s="343"/>
      <c r="I214" s="343"/>
      <c r="J214" s="343"/>
      <c r="K214" s="364"/>
    </row>
    <row r="215" s="1" customFormat="1" ht="15" customHeight="1">
      <c r="B215" s="363"/>
      <c r="C215" s="291" t="s">
        <v>1357</v>
      </c>
      <c r="D215" s="291"/>
      <c r="E215" s="291"/>
      <c r="F215" s="314">
        <v>1</v>
      </c>
      <c r="G215" s="352"/>
      <c r="H215" s="343" t="s">
        <v>1398</v>
      </c>
      <c r="I215" s="343"/>
      <c r="J215" s="343"/>
      <c r="K215" s="364"/>
    </row>
    <row r="216" s="1" customFormat="1" ht="15" customHeight="1">
      <c r="B216" s="363"/>
      <c r="C216" s="291"/>
      <c r="D216" s="291"/>
      <c r="E216" s="291"/>
      <c r="F216" s="314">
        <v>2</v>
      </c>
      <c r="G216" s="352"/>
      <c r="H216" s="343" t="s">
        <v>1399</v>
      </c>
      <c r="I216" s="343"/>
      <c r="J216" s="343"/>
      <c r="K216" s="364"/>
    </row>
    <row r="217" s="1" customFormat="1" ht="15" customHeight="1">
      <c r="B217" s="363"/>
      <c r="C217" s="291"/>
      <c r="D217" s="291"/>
      <c r="E217" s="291"/>
      <c r="F217" s="314">
        <v>3</v>
      </c>
      <c r="G217" s="352"/>
      <c r="H217" s="343" t="s">
        <v>1400</v>
      </c>
      <c r="I217" s="343"/>
      <c r="J217" s="343"/>
      <c r="K217" s="364"/>
    </row>
    <row r="218" s="1" customFormat="1" ht="15" customHeight="1">
      <c r="B218" s="363"/>
      <c r="C218" s="291"/>
      <c r="D218" s="291"/>
      <c r="E218" s="291"/>
      <c r="F218" s="314">
        <v>4</v>
      </c>
      <c r="G218" s="352"/>
      <c r="H218" s="343" t="s">
        <v>1401</v>
      </c>
      <c r="I218" s="343"/>
      <c r="J218" s="343"/>
      <c r="K218" s="364"/>
    </row>
    <row r="219" s="1" customFormat="1" ht="12.75" customHeight="1">
      <c r="B219" s="365"/>
      <c r="C219" s="366"/>
      <c r="D219" s="366"/>
      <c r="E219" s="366"/>
      <c r="F219" s="366"/>
      <c r="G219" s="366"/>
      <c r="H219" s="366"/>
      <c r="I219" s="366"/>
      <c r="J219" s="366"/>
      <c r="K219" s="367"/>
    </row>
  </sheetData>
  <sheetProtection autoFilter="0" deleteColumns="0" deleteRows="0" formatCells="0" formatColumns="0" formatRows="0" insertColumns="0" insertHyperlinks="0" insertRows="0" pivotTables="0" sort="0"/>
  <mergeCells count="77">
    <mergeCell ref="D30:J30"/>
    <mergeCell ref="D31:J31"/>
    <mergeCell ref="D33:J33"/>
    <mergeCell ref="D34:J34"/>
    <mergeCell ref="D35:J35"/>
    <mergeCell ref="G36:J36"/>
    <mergeCell ref="G37:J37"/>
    <mergeCell ref="G38:J38"/>
    <mergeCell ref="G39:J39"/>
    <mergeCell ref="G40:J40"/>
    <mergeCell ref="G41:J41"/>
    <mergeCell ref="G42:J42"/>
    <mergeCell ref="G43:J43"/>
    <mergeCell ref="G44:J44"/>
    <mergeCell ref="G45:J45"/>
    <mergeCell ref="D47:J47"/>
    <mergeCell ref="E48:J48"/>
    <mergeCell ref="E49:J49"/>
    <mergeCell ref="E50:J50"/>
    <mergeCell ref="D51:J51"/>
    <mergeCell ref="C52:J52"/>
    <mergeCell ref="C3:J3"/>
    <mergeCell ref="C4:J4"/>
    <mergeCell ref="C6:J6"/>
    <mergeCell ref="C7:J7"/>
    <mergeCell ref="C9:J9"/>
    <mergeCell ref="D10:J10"/>
    <mergeCell ref="D11:J11"/>
    <mergeCell ref="D15:J15"/>
    <mergeCell ref="D16:J16"/>
    <mergeCell ref="D17:J17"/>
    <mergeCell ref="F18:J18"/>
    <mergeCell ref="F19:J19"/>
    <mergeCell ref="F20:J20"/>
    <mergeCell ref="F21:J21"/>
    <mergeCell ref="F22:J22"/>
    <mergeCell ref="F23:J23"/>
    <mergeCell ref="C25:J25"/>
    <mergeCell ref="C26:J26"/>
    <mergeCell ref="D27:J27"/>
    <mergeCell ref="D28:J28"/>
    <mergeCell ref="C54:J54"/>
    <mergeCell ref="C55:J55"/>
    <mergeCell ref="C57:J57"/>
    <mergeCell ref="D58:J58"/>
    <mergeCell ref="D59:J59"/>
    <mergeCell ref="D60:J60"/>
    <mergeCell ref="D61:J61"/>
    <mergeCell ref="D62:J62"/>
    <mergeCell ref="D63:J63"/>
    <mergeCell ref="D65:J65"/>
    <mergeCell ref="D66:J66"/>
    <mergeCell ref="D67:J67"/>
    <mergeCell ref="D68:J68"/>
    <mergeCell ref="D69:J69"/>
    <mergeCell ref="D70:J70"/>
    <mergeCell ref="C75:J75"/>
    <mergeCell ref="C102:J102"/>
    <mergeCell ref="C122:J122"/>
    <mergeCell ref="C147:J147"/>
    <mergeCell ref="C165:J165"/>
    <mergeCell ref="C200:J200"/>
    <mergeCell ref="H201:J201"/>
    <mergeCell ref="H203:J203"/>
    <mergeCell ref="H204:J204"/>
    <mergeCell ref="H205:J205"/>
    <mergeCell ref="H206:J206"/>
    <mergeCell ref="H207:J207"/>
    <mergeCell ref="H209:J209"/>
    <mergeCell ref="H211:J211"/>
    <mergeCell ref="H215:J215"/>
    <mergeCell ref="H217:J217"/>
    <mergeCell ref="H218:J218"/>
    <mergeCell ref="H216:J216"/>
    <mergeCell ref="H213:J213"/>
    <mergeCell ref="H212:J212"/>
    <mergeCell ref="H210:J210"/>
  </mergeCells>
  <pageMargins left="0.5902778" right="0.5902778" top="0.5902778" bottom="0.5902778" header="0" footer="0"/>
  <pageSetup r:id="rId1" paperSize="9" orientation="portrait" scale="77" fitToHeight="0"/>
</worksheet>
</file>

<file path=docProps/core.xml><?xml version="1.0" encoding="utf-8"?>
<cp:coreProperties xmlns:dc="http://purl.org/dc/elements/1.1/" xmlns:dcterms="http://purl.org/dc/terms/" xmlns:xsi="http://www.w3.org/2001/XMLSchema-instance" xmlns:cp="http://schemas.openxmlformats.org/package/2006/metadata/core-properties">
  <dc:creator>PC30-RUDA\PC30</dc:creator>
  <cp:lastModifiedBy>PC30-RUDA\PC30</cp:lastModifiedBy>
  <dcterms:created xsi:type="dcterms:W3CDTF">2026-02-24T06:30:47Z</dcterms:created>
  <dcterms:modified xsi:type="dcterms:W3CDTF">2026-02-24T06:30:58Z</dcterms:modified>
</cp:coreProperties>
</file>